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0-01-11" sheetId="2" r:id="rId2"/>
    <sheet name="PS 10-02-11" sheetId="3" r:id="rId3"/>
    <sheet name="PS 10-02-13" sheetId="4" r:id="rId4"/>
    <sheet name="PS 10-02-41" sheetId="5" r:id="rId5"/>
    <sheet name="PS 10-02-42" sheetId="6" r:id="rId6"/>
    <sheet name="PS 10-02-91" sheetId="7" r:id="rId7"/>
    <sheet name="SO 10-10-01" sheetId="8" r:id="rId8"/>
    <sheet name="SO 10-11-01" sheetId="9" r:id="rId9"/>
    <sheet name="SO_10-50-01" sheetId="10" r:id="rId10"/>
    <sheet name="SO_10-51-01" sheetId="11" r:id="rId11"/>
    <sheet name="SO_10-52-01" sheetId="12" r:id="rId12"/>
    <sheet name="SO  10-31-01" sheetId="13" r:id="rId13"/>
    <sheet name="SO_10-40-01" sheetId="14" r:id="rId14"/>
    <sheet name="SO 10-61-01_ELE" sheetId="15" r:id="rId15"/>
    <sheet name="SO 10-65-01" sheetId="16" r:id="rId16"/>
    <sheet name="SO_10-61-01" sheetId="17" r:id="rId17"/>
    <sheet name="SO_10-61-01_PLY" sheetId="18" r:id="rId18"/>
    <sheet name="SO_10-61-01_UT" sheetId="19" r:id="rId19"/>
    <sheet name="SO_10-61-01_VZT" sheetId="20" r:id="rId20"/>
    <sheet name="SO_10-61-01_ZTI" sheetId="21" r:id="rId21"/>
    <sheet name="SO_10-61-02" sheetId="22" r:id="rId22"/>
    <sheet name="SO_10-61-03" sheetId="23" r:id="rId23"/>
    <sheet name="SO 10-71-01, 02" sheetId="24" r:id="rId24"/>
    <sheet name="SO 10-75-01" sheetId="25" r:id="rId25"/>
    <sheet name="SO 10-76-01" sheetId="26" r:id="rId26"/>
    <sheet name="SO 10-76-02" sheetId="27" r:id="rId27"/>
    <sheet name="SO 10-77-01" sheetId="28" r:id="rId28"/>
    <sheet name="SO 90-90" sheetId="29" r:id="rId29"/>
    <sheet name="SO 98-98" sheetId="30" r:id="rId30"/>
  </sheets>
  <definedNames/>
  <calcPr/>
  <webPublishing/>
</workbook>
</file>

<file path=xl/sharedStrings.xml><?xml version="1.0" encoding="utf-8"?>
<sst xmlns="http://schemas.openxmlformats.org/spreadsheetml/2006/main" count="20888" uniqueCount="3713">
  <si>
    <t>Aspe</t>
  </si>
  <si>
    <t>Rekapitulace ceny</t>
  </si>
  <si>
    <t>Zm02_5113520026</t>
  </si>
  <si>
    <t>Přemístění haly pro OTV a zřízení integrovaného pracoviště OŘ Praha</t>
  </si>
  <si>
    <t>08</t>
  </si>
  <si>
    <t/>
  </si>
  <si>
    <t>Celková cena bez DPH:</t>
  </si>
  <si>
    <t>Celková cena s DPH:</t>
  </si>
  <si>
    <t>Objekt</t>
  </si>
  <si>
    <t>Popis</t>
  </si>
  <si>
    <t>Cena bez DPH</t>
  </si>
  <si>
    <t>DPH</t>
  </si>
  <si>
    <t>Cena s DPH</t>
  </si>
  <si>
    <t>Počet neoceněných položek</t>
  </si>
  <si>
    <t>D.2.</t>
  </si>
  <si>
    <t>Železniční sdělovací zařízení</t>
  </si>
  <si>
    <t xml:space="preserve">  PS 10-01-11</t>
  </si>
  <si>
    <t>ŽST Praha-Libeň, Ochrana kabelů SSZT</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</si>
  <si>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</si>
  <si>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</si>
  <si>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</si>
  <si>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</si>
  <si>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</si>
  <si>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</si>
  <si>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</si>
  <si>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</si>
  <si>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</si>
  <si>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</si>
  <si>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</si>
  <si>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</si>
  <si>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</si>
  <si>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</si>
  <si>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</si>
  <si>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</si>
  <si>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</si>
  <si>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</si>
  <si>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</si>
  <si>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</si>
  <si>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</si>
  <si>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</si>
  <si>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</si>
  <si>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</si>
  <si>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</si>
  <si>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</si>
  <si>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</si>
  <si>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10-01-11</t>
  </si>
  <si>
    <t>SD</t>
  </si>
  <si>
    <t>D1</t>
  </si>
  <si>
    <t>Dodávky + nosný materiál, montáže</t>
  </si>
  <si>
    <t>P</t>
  </si>
  <si>
    <t>1</t>
  </si>
  <si>
    <t>17411</t>
  </si>
  <si>
    <t>ZÁSYP JAM A RÝH ZEMINOU SE ZHUTNĚNÍM</t>
  </si>
  <si>
    <t>M3</t>
  </si>
  <si>
    <t>2020_OTSKP</t>
  </si>
  <si>
    <t>PP</t>
  </si>
  <si>
    <t>popis položky</t>
  </si>
  <si>
    <t>VV</t>
  </si>
  <si>
    <t>TS</t>
  </si>
  <si>
    <t>Technická specifikace odpovídá cenové soustavě</t>
  </si>
  <si>
    <t>27211</t>
  </si>
  <si>
    <t>ZÁKLADY Z DÍLCŮ BETONOVÝCH</t>
  </si>
  <si>
    <t>702312</t>
  </si>
  <si>
    <t>ZAKRYTÍ KABELŮ VÝSTRAŽNOU FÓLIÍ ŠÍŘKY PŘES 20 DO 40 CM</t>
  </si>
  <si>
    <t>M</t>
  </si>
  <si>
    <t>popis položky  
Technická specifikace odpovídá cenové soustavě</t>
  </si>
  <si>
    <t>4</t>
  </si>
  <si>
    <t>742P17</t>
  </si>
  <si>
    <t>VYHLEDÁNÍ STÁVAJÍCÍHO KABELU (MĚŘENÍ, SONDA)</t>
  </si>
  <si>
    <t>KS</t>
  </si>
  <si>
    <t>5</t>
  </si>
  <si>
    <t>746697</t>
  </si>
  <si>
    <t>PROVOZNÍ DOKUMENTACE</t>
  </si>
  <si>
    <t>KUS</t>
  </si>
  <si>
    <t>Realizační dokumentace</t>
  </si>
  <si>
    <t>popis položky  
Technická specifikace položky odpovídá příslušné cenové soustavě</t>
  </si>
  <si>
    <t>6</t>
  </si>
  <si>
    <t>747213</t>
  </si>
  <si>
    <t>CELKOVÁ PROHLÍDKA, ZKOUŠENÍ, MĚŘENÍ A VYHOTOVENÍ VÝCHOZÍ REVIZNÍ ZPRÁVY, PRO OBJEM IN PŘES 500 DO 1000 TIS. KČ</t>
  </si>
  <si>
    <t>7</t>
  </si>
  <si>
    <t>747214</t>
  </si>
  <si>
    <t>CELKOVÁ PROHLÍDKA, ZKOUŠENÍ, MĚŘENÍ A VYHOTOVENÍ VÝCHOZÍ REVIZNÍ ZPRÁVY, PRO OBJEM IN - PŘÍPLATEK ZA KAŽDÝCH DALŠÍCH I ZAPOČATÝCH 500 TIS. KČ</t>
  </si>
  <si>
    <t>8</t>
  </si>
  <si>
    <t>74F332</t>
  </si>
  <si>
    <t>VÝKON ORGANIZAČNÍCH JEDNOTEK SPRÁVCE</t>
  </si>
  <si>
    <t>HOD</t>
  </si>
  <si>
    <t>2x12hodin  
Technická specifikace položky odpovídá příslušné cenové soustavě</t>
  </si>
  <si>
    <t>9</t>
  </si>
  <si>
    <t>75I951</t>
  </si>
  <si>
    <t>OPTOTRUBKA HDPE DĚLENÁ PRŮMĚRU DO 40 MM</t>
  </si>
  <si>
    <t>7x chránička  
Technická specifikace odpovídá cenové soustavě</t>
  </si>
  <si>
    <t>10</t>
  </si>
  <si>
    <t>75I95X</t>
  </si>
  <si>
    <t>OPTOTRUBKA HDPE DĚLENÁ - MONTÁŽ</t>
  </si>
  <si>
    <t>11</t>
  </si>
  <si>
    <t>75I961</t>
  </si>
  <si>
    <t>OPTOTRUBKA - HERMETIZACE ÚSEKU DO 2000 M</t>
  </si>
  <si>
    <t>ÚSEK</t>
  </si>
  <si>
    <t>12</t>
  </si>
  <si>
    <t>75IJ15</t>
  </si>
  <si>
    <t>MĚŘENÍ A VYROVNÁNÍ KAPACITNÍCH NEROVNOVÁH NA MÍSTNÍM SDĚLOVACÍM KABELU, KABEL DO 4 KM DÉLKY, 1 ČTYŘKA</t>
  </si>
  <si>
    <t>13</t>
  </si>
  <si>
    <t>R132834</t>
  </si>
  <si>
    <t>HLOUBENÍ RÝH ŠÍŘ DO 2M PAŽ I NEPAŽ TŘ. II</t>
  </si>
  <si>
    <t>[bez vazby na CS]</t>
  </si>
  <si>
    <t>D2</t>
  </si>
  <si>
    <t>Odpady</t>
  </si>
  <si>
    <t>14</t>
  </si>
  <si>
    <t>R015112</t>
  </si>
  <si>
    <t>902</t>
  </si>
  <si>
    <t>POPLATKY ZA LIKVIDACŮ ODPADŮ NEKONTAMINOVANÝCH - 17 05 04 VYTĚŽENÉ ZEMINY A HORNINY - II. TŘÍDA TĚŽITELNOSTI - VČETNĚ DOPRAVY</t>
  </si>
  <si>
    <t>T</t>
  </si>
  <si>
    <t>EVIDENČNÍ POLOŽKA. Neoceňovat v objektu SO/PS, položka se oceňuje pouze v objektu SO 90-90.</t>
  </si>
  <si>
    <t>8=8.000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</si>
  <si>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</si>
  <si>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 xml:space="preserve">  PS 10-02-11</t>
  </si>
  <si>
    <t>ŽST Praha-Libeň, Místní kabelizace</t>
  </si>
  <si>
    <t>PS 10-02-11</t>
  </si>
  <si>
    <t>702412</t>
  </si>
  <si>
    <t>KABELOVÝ PROSTUP DO OBJEKTU PŘES ZÁKLAD ZDĚNÝ SVĚTLÉ ŠÍŘKY PŘES 100 DO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</si>
  <si>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</si>
  <si>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703521</t>
  </si>
  <si>
    <t>ELEKTROINSTALAČNÍ LIŠTA S FUNKČNÍ ODOLNOSTÍ PŘI POŽÁRU ŠÍŘKY DO 30 MM</t>
  </si>
  <si>
    <t>1. Položka obsahuje:  – přípravu podkladu pro osazení 2. Položka neobsahuje:  X 3. Způsob měření: Měří se metr délkový.</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</si>
  <si>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</si>
  <si>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</si>
  <si>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</si>
  <si>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3=3.000 [A]</t>
  </si>
  <si>
    <t>1. Položka obsahuje:  
– vyhledání stávajícího kabelu vn/nn v obvodu žel. stanice, na trati vč. výkopu sondy a veškerého příslušenství  
2. Položka neobsahuje:  
X  
3. Způsob měření:  
Udává se počet kusů kompletní konstrukce nebo práce.</t>
  </si>
  <si>
    <t>75I122</t>
  </si>
  <si>
    <t>KABEL ZEMNÍ JEDNOPLÁŠŤOVÝ BEZ PANCÍŘE PRŮMĚRU ŽÍLY 0,8 MM DO 25XN</t>
  </si>
  <si>
    <t>KMČTYŘKA</t>
  </si>
  <si>
    <t>(118,64+30R)*10  
1. Položka obsahuje:  – dodávku specifikované kabelizace včetně potřebného drobného montážního materiálu  – náklady na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</si>
  <si>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75I12X</t>
  </si>
  <si>
    <t>KABEL ZEMNÍ JEDNOPLÁŠŤOVÝ BEZ PANCÍŘE PRŮMĚRU ŽÍLY 0,8 MM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</si>
  <si>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</si>
  <si>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</si>
  <si>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</si>
  <si>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</si>
  <si>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</si>
  <si>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</si>
  <si>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</si>
  <si>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</si>
  <si>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</si>
  <si>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</si>
  <si>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</si>
  <si>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</si>
  <si>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</si>
  <si>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</si>
  <si>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</si>
  <si>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75IEE1</t>
  </si>
  <si>
    <t>OPTICKÝ ROZVADĚČ 19" PROVEDENÍ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</si>
  <si>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</si>
  <si>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</si>
  <si>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</si>
  <si>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</si>
  <si>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75IF11</t>
  </si>
  <si>
    <t>SPOJOVACÍ SVORKOVNICE 2/10</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</si>
  <si>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</si>
  <si>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15</t>
  </si>
  <si>
    <t>75IF1X</t>
  </si>
  <si>
    <t>SPOJOVACÍ SVORKOVNICE 2/10 -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</si>
  <si>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</si>
  <si>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16</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</si>
  <si>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</si>
  <si>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</si>
  <si>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</si>
  <si>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17</t>
  </si>
  <si>
    <t>75IH32</t>
  </si>
  <si>
    <t>UKONČENÍ KABELU FORMA KABELOVÁ DÉLKY DO 0,5 M DO 25XN</t>
  </si>
  <si>
    <t>18</t>
  </si>
  <si>
    <t>75IH61</t>
  </si>
  <si>
    <t>UKONČENÍ KABELU OPTICKÉHO DO 12 VLÁKEN</t>
  </si>
  <si>
    <t>19</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</si>
  <si>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</si>
  <si>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</si>
  <si>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</si>
  <si>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20</t>
  </si>
  <si>
    <t>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</si>
  <si>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</si>
  <si>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</si>
  <si>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</si>
  <si>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21</t>
  </si>
  <si>
    <t>75J921</t>
  </si>
  <si>
    <t>OPTICKÝ PATCHCORD SINGLEMODE DO 5 M</t>
  </si>
  <si>
    <t>1. Položka obsahuje:  – dodávku specifikované kabelizace včetně potřebného drobného montážního materiálu  – dopravu a skladování 2. Položka neobsahuje:  X 3. Způsob měření: Dodávka specifikované kabelizace se měří v délce udané v kusech.</t>
  </si>
  <si>
    <t>22</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</si>
  <si>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</si>
  <si>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</si>
  <si>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</si>
  <si>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23</t>
  </si>
  <si>
    <t>R014112(5)</t>
  </si>
  <si>
    <t>938</t>
  </si>
  <si>
    <t>Zbytky kabelů a vodičů - 17 04 11</t>
  </si>
  <si>
    <t>0,01=0.010 [A]</t>
  </si>
  <si>
    <t>1. Položka obsahuje:   
• demontáž/ práci na vyzískání materiálu  
• přistavení kontejneru  
• náklady spojené s naložením a manipulací s materiálem v místě stavby do přistaveného kontejneru  
• Následně je s položkou zacházeno v souladu se směrnicí SŽDC č.42 Hospodaření s vyzískaným materiálem.  
2. Způsob měření:    
• [měrná jednotka – nejčastěji Tuna] určující množství odpadu vytříděného v souladu se zákonem č. 185/2001 Sb., o nakládání s odpady, v platném znění</t>
  </si>
  <si>
    <t>24</t>
  </si>
  <si>
    <t>7=7.000 [A]</t>
  </si>
  <si>
    <t>25</t>
  </si>
  <si>
    <t>R015120</t>
  </si>
  <si>
    <t>904</t>
  </si>
  <si>
    <t>POPLATKY ZA LIKVIDACŮ ODPADŮ NEKONTAMINOVANÝCH - 17 01 02  STAVEBNÍ A DEMOLIČNÍ SUŤ (CIHLY) - VČETNĚ DOPRAVY</t>
  </si>
  <si>
    <t>0,05=0.050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</si>
  <si>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</si>
  <si>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26</t>
  </si>
  <si>
    <t>R015420</t>
  </si>
  <si>
    <t>919</t>
  </si>
  <si>
    <t>POPLATKY ZA LIKVIDACŮ ODPADŮ NEKONTAMINOVANÝCH - 17 06 04  ZBYTKY IZOLAČNÍCH MATERIÁLŮ - VČETNĚ DOPRAVY</t>
  </si>
  <si>
    <t>0,3=0.300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</si>
  <si>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</si>
  <si>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PS 10-02-13</t>
  </si>
  <si>
    <t>ŽST Praha-Libeň, Ochrana sdělovacích kabelů Správy železnic</t>
  </si>
  <si>
    <t>PS 10-02-13</t>
  </si>
  <si>
    <t>702112</t>
  </si>
  <si>
    <t>KABELOVÝ ŽLAB ZEMNÍ VČETNĚ KRYTU SVĚTLÉ ŠÍŘKY PŘES 120 DO 250 MM</t>
  </si>
  <si>
    <t>2x72m  
Technická specifikace odpovídá cenové soustavě</t>
  </si>
  <si>
    <t>702902</t>
  </si>
  <si>
    <t>ZASYPÁNÍ KABELOVÉHO ŽLABU VRSTVOU Z PŘESÁTÉHO PÍSKU SVĚTLÉ ŠÍŘKY PŘES 120 DO 250 MM</t>
  </si>
  <si>
    <t>Vyhledání stávajících kabelů SŽ a ČD-Telematika a.s. (vedení mimo kabelovod) a posouzení možné kolize se stavbou. V případě,že bude u kabelů ČD-Telematika a.s.zjištěno  že hloubka, způsob uložení, nebo ochrana kabelů je z hlediska prováděných prací nedostatečná, bude provedena dodatečná ochrana kabelů, případně další práce na základě smlouvy přímo mezi investorem a vlastníkem kabelů ČD-Telematika a.s..</t>
  </si>
  <si>
    <t>75I922</t>
  </si>
  <si>
    <t>OPTOTRUBKA HDPE S LANKEM PRŮMĚRU PŘES 40 MM</t>
  </si>
  <si>
    <t>3x HDPE s minimálním průměrem 80mm (72m)  
Technická specifikace odpovídá cenové soustavě</t>
  </si>
  <si>
    <t>2x HDPE 72m  
Technická specifikace odpovídá cenové soustavě</t>
  </si>
  <si>
    <t>75IK11</t>
  </si>
  <si>
    <t>MĚŘENÍ STÁVAJÍCÍHO OPTICKÉHO KABELU</t>
  </si>
  <si>
    <t xml:space="preserve">  PS 10-02-41</t>
  </si>
  <si>
    <t>ŽST Praha-Libeň, Vnitřní sdělovací zařízení</t>
  </si>
  <si>
    <t>PS 10-02-41</t>
  </si>
  <si>
    <t>Vnitřní sdělovací zařízení</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</si>
  <si>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</si>
  <si>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</si>
  <si>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</si>
  <si>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75J311</t>
  </si>
  <si>
    <t>KABEL SDĚLOVACÍ PRO STRUKTUROVANOU KABELÁŽ UTP</t>
  </si>
  <si>
    <t>KMPÁR</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</si>
  <si>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</si>
  <si>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</si>
  <si>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</si>
  <si>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popis položky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</si>
  <si>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75J721</t>
  </si>
  <si>
    <t>KABEL KOAXIÁLNÍ PRO VNITŘNÍ POUŽITÍ PRŮMĚRU PŘES 5 MM</t>
  </si>
  <si>
    <t>1. Položka obsahuje:  – dodávku specifikované kabelizace včetně potřebného drobného montážního materiálu  – dopravu a skladování 2. Položka neobsahuje:  X 3. Způsob měření: Dodávka specifikované kabelizace se měří v délce udané v metrech.</t>
  </si>
  <si>
    <t>75J72X</t>
  </si>
  <si>
    <t>KABEL KOAXIÁLNÍ PRO VNITŘNÍ POUŽITÍ PRŮMĚRU PŘES 5 MM - MONTÁŽ</t>
  </si>
  <si>
    <t>75JA21</t>
  </si>
  <si>
    <t>ZÁSUVKA DATOVÁ RJ45 POD OMÍTKU</t>
  </si>
  <si>
    <t>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</si>
  <si>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75JA2X</t>
  </si>
  <si>
    <t>ZÁSUVKA DATOVÁ RJ45 - MONTÁŽ</t>
  </si>
  <si>
    <t>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</si>
  <si>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75JA32</t>
  </si>
  <si>
    <t>ZÁSUVKA SDRUŽENNÁ NA OMÍTKU</t>
  </si>
  <si>
    <t>75JA3X</t>
  </si>
  <si>
    <t>ZÁSUVKA SDRUŽENNÁ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</si>
  <si>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</si>
  <si>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75JA54</t>
  </si>
  <si>
    <t>ROZVADĚČ STRUKT. KABELÁŽE, PATCHPANEL, 48 ZÁSUVEK, DODÁVKA</t>
  </si>
  <si>
    <t>75JA5X</t>
  </si>
  <si>
    <t>ROZVADĚČ STRUKT. KABELÁŽE, MONTÁŽ ORGANIZARU, PATCHPANELU</t>
  </si>
  <si>
    <t>75JB13</t>
  </si>
  <si>
    <t>DATOVÝ ROZVADĚČ 19" 600X600 DO 47 U</t>
  </si>
  <si>
    <t>75K311</t>
  </si>
  <si>
    <t>ZÁLOŽNÍ ZDROJ UPS 230 V DO 500 VA - DODÁVKA</t>
  </si>
  <si>
    <t>75K31X</t>
  </si>
  <si>
    <t>ZÁLOŽNÍ ZDROJ UPS 230 V DO 500 VA - MONTÁŽ</t>
  </si>
  <si>
    <t>75M826</t>
  </si>
  <si>
    <t>SWITCH ETHERNET L2 48 PORTŮ</t>
  </si>
  <si>
    <t>1. Položka obsahuje:  
– dodávku specifikovaného bloku/zařízení včetně potřebného drobného montážního  
materiálu  
– dodávku souvisejícího příslušenství pro specifikovaný blok/zařízení  
– dopravu a skladování  
2. Položka neobsahuje:  
X  
3. Zp</t>
  </si>
  <si>
    <t>75N411</t>
  </si>
  <si>
    <t>ANTÉNNÍ STOŽÁR TRUBKOVÝ DO 5 M</t>
  </si>
  <si>
    <t>1. Položka obsahuje:  
– dodávku trubkového stožáru v přírubové nebo vetknuté variantě (případně tzv. "trojnožka")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</si>
  <si>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75N41X</t>
  </si>
  <si>
    <t>ANTÉNNÍ STOŽÁR TRUBKOVÝ - MONTÁŽ</t>
  </si>
  <si>
    <t>75OAA1</t>
  </si>
  <si>
    <t>ZÁZNAM, SLUŽBY - REKONFIGURACE A NASTAVENÍ REDAT®3 ZÁZNAMOVÁ JEDNOTKA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</si>
  <si>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</si>
  <si>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R1</t>
  </si>
  <si>
    <t>ZÁSTRČKA ANTÉNNÍ</t>
  </si>
  <si>
    <t>Zástrčka určená pro připojení koaxiálního kabelu  
Zahrnuje dodávku zařízení</t>
  </si>
  <si>
    <t>R2</t>
  </si>
  <si>
    <t>MONTÁŽ ZÁSTRČKY ANTÉNNÍ</t>
  </si>
  <si>
    <t>popis položky  
Zahrnuje montáž zařízení</t>
  </si>
  <si>
    <t>R3</t>
  </si>
  <si>
    <t>FM anténa</t>
  </si>
  <si>
    <t>Anténa pro příjem nebo vysílání rádiového signálu  
Zahrnuje dodávku zařízení, práce spojené s montáží</t>
  </si>
  <si>
    <t>R4</t>
  </si>
  <si>
    <t>DVB-T anténa</t>
  </si>
  <si>
    <t>Anténa pro zachycení televizního signálu  
Zahrnuje dodávku zařízení, práce spojené s montáží</t>
  </si>
  <si>
    <t>R5</t>
  </si>
  <si>
    <t>Parabola, satelitní anténa</t>
  </si>
  <si>
    <t>Anténa pro zachycení satelitního signálu  
Zahrnuje dodávku zařízení, práce spojené s montáží</t>
  </si>
  <si>
    <t>Pomocné práce</t>
  </si>
  <si>
    <t>702511</t>
  </si>
  <si>
    <t>PRŮRAZ ZDIVEM (PŘÍČKOU) ZDĚNÝM TLOUŠŤKY DO 45 CM</t>
  </si>
  <si>
    <t>popis položky  
Vybourání otvorů ve zdivu cihelném do 30 cm</t>
  </si>
  <si>
    <t>703756</t>
  </si>
  <si>
    <t>PROTIPOŽÁRNÍ TMEL ( TUBA - 1000ML ), DO EI 90 MIN.</t>
  </si>
  <si>
    <t>0,15=0.150 [A]</t>
  </si>
  <si>
    <t>27</t>
  </si>
  <si>
    <t>0,25=0.250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</si>
  <si>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popis položky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</si>
  <si>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28</t>
  </si>
  <si>
    <t>R015120(2)</t>
  </si>
  <si>
    <t>932</t>
  </si>
  <si>
    <t>POPLATKY ZA LIKVIDACŮ ODPADŮ NEKONTAMINOVANÝCH - 17 01 07 Směsi betonu, cihel, tašek a keramických výrobků - VČETNĚ DOPRAVY</t>
  </si>
  <si>
    <t>0,1=0.100 [A]</t>
  </si>
  <si>
    <t>29</t>
  </si>
  <si>
    <t xml:space="preserve">  PS 10-02-42</t>
  </si>
  <si>
    <t>ŽST Praha-Libeň, EZS</t>
  </si>
  <si>
    <t>PS 10-02-42</t>
  </si>
  <si>
    <t>703451</t>
  </si>
  <si>
    <t>ELEKTROINSTALAČNÍ TRUBKA S FUNKČNÍ ODOLNOSTÍ PŘI POŽÁRU VČETNĚ UPEVNĚNÍ A PŘÍSLUŠENSTVÍ DN PRŮMĚRU DO 25 MM</t>
  </si>
  <si>
    <t>popis položky  
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</si>
  <si>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popis položky  
Položka obsahuje: Dodávku a montáž protipožární ucpávky vč. příslušenství a pomocného materiálu, vyhotovéní a dodání atestu. Dále obsahuje cenu za pom. mechanismy včetně všech ostatních vedlejších nákladů.</t>
  </si>
  <si>
    <t>75J111</t>
  </si>
  <si>
    <t>NOSNÁ LIŠTA PLASTOVÁ</t>
  </si>
  <si>
    <t>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</si>
  <si>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75J11X</t>
  </si>
  <si>
    <t>NOSNÁ LIŠTA PLASTOVÁ - MONTÁŽ</t>
  </si>
  <si>
    <t>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</si>
  <si>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popis položky  
1. Položka obsahuje:  – dodávku specifikované kabelizace včetně potřebného drobného montážního materiálu  – dopravu a skladování 2. Položka neobsahuje:  X 3. Způsob měření: Dodávka specifikované kabelizace se měří v délce udané v kmpárech.</t>
  </si>
  <si>
    <t>75K611</t>
  </si>
  <si>
    <t>AKUMULÁTOROVÁ BATERIE DO 100 VAH - DODÁVKA</t>
  </si>
  <si>
    <t>75K61X</t>
  </si>
  <si>
    <t>AKUMULÁTOROVÁ BATERIE DO 100 VAH - MONTÁŽ</t>
  </si>
  <si>
    <t>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</si>
  <si>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75O513</t>
  </si>
  <si>
    <t>EZS, ÚSTŘEDNA DO 264 ZÓN</t>
  </si>
  <si>
    <t>popis položky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2. Položka neobsahuje: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X 3. Způsob měření: Udává se počet kusů kompletní konstrukce nebo práce.</t>
  </si>
  <si>
    <t>75O51X</t>
  </si>
  <si>
    <t>EZS, ÚSTŘEDNA - MONTÁŽ</t>
  </si>
  <si>
    <t>75O521</t>
  </si>
  <si>
    <t>EZS, SOFTWARE ÚSTŘEDNY</t>
  </si>
  <si>
    <t>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</si>
  <si>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75O52W</t>
  </si>
  <si>
    <t>EZS, SOFTWARE ÚSTŘEDNY - DOPLNĚNÍ</t>
  </si>
  <si>
    <t>75O542</t>
  </si>
  <si>
    <t>EZS, KLÁVESNICE - LCD DISPLEJ</t>
  </si>
  <si>
    <t>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</si>
  <si>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75O54X</t>
  </si>
  <si>
    <t>EZS, KLÁVESNICE - MONTÁŽ</t>
  </si>
  <si>
    <t>75O551</t>
  </si>
  <si>
    <t>EZS, KONCENTRÁTOR 8 ZÓN + 4 PGM VÝSTUPY V PLASTOVÉM KRYTU</t>
  </si>
  <si>
    <t>75O55X</t>
  </si>
  <si>
    <t>EZS, KONCENTRÁTOR - MONTÁŽ</t>
  </si>
  <si>
    <t>75O561</t>
  </si>
  <si>
    <t>EZS, ROZVODNÁ KRABICE</t>
  </si>
  <si>
    <t>75O56X</t>
  </si>
  <si>
    <t>EZS, ROZVODNÁ KRABICE - MONTÁŽ</t>
  </si>
  <si>
    <t>75O571</t>
  </si>
  <si>
    <t>EZS, MAGNETICKÝ KONTAKT PLASTOVÝ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</si>
  <si>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</si>
  <si>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</si>
  <si>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</si>
  <si>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</si>
  <si>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</si>
  <si>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</si>
  <si>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</si>
  <si>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</si>
  <si>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</si>
  <si>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</si>
  <si>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75O5B1</t>
  </si>
  <si>
    <t>EZS, HLÁSIČ KOUŘE</t>
  </si>
  <si>
    <t>75O5BX</t>
  </si>
  <si>
    <t>EZS, HLÁSIČ KOUŘE - MONTÁŽ</t>
  </si>
  <si>
    <t>75O5G1</t>
  </si>
  <si>
    <t>EZS, BEZKONTAKTNÍ ČTEČKA KARET</t>
  </si>
  <si>
    <t>75O5GX</t>
  </si>
  <si>
    <t>EZS, BEZKONTAKTNÍ ČTEČKA KARET - MONTÁŽ</t>
  </si>
  <si>
    <t>75O5J1</t>
  </si>
  <si>
    <t>EZS, KOMUNIKAČNÍ ROZHRANÍ PRO INTEGRACI DO PROGRAMU TŘETÍCH STRAN TCP/IP</t>
  </si>
  <si>
    <t>30</t>
  </si>
  <si>
    <t>75O5JX</t>
  </si>
  <si>
    <t>EZS, KOMUNIKAČNÍ ROZHRANÍ - MONTÁŽ</t>
  </si>
  <si>
    <t>31</t>
  </si>
  <si>
    <t>75O5K1</t>
  </si>
  <si>
    <t>EZS, PŘEPĚŤOVÁ OCHRANA SBĚRNICE</t>
  </si>
  <si>
    <t>32</t>
  </si>
  <si>
    <t>75O5O1</t>
  </si>
  <si>
    <t>EZS, ŠKOLENÍ A ZÁCVIK PERSONÁLU OBSLUHUJÍCÍHO ZAŘÍZENÍ EZS</t>
  </si>
  <si>
    <t>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</si>
  <si>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33</t>
  </si>
  <si>
    <t>75O5O2</t>
  </si>
  <si>
    <t>EZS, ZÁVĚREČNÉ OŽIVENÍ, NASTAVENÍ A FUNKČNÍ ODZKOUŠENÍ ZAŘÍZENÍ EZS</t>
  </si>
  <si>
    <t>34</t>
  </si>
  <si>
    <t>75O5O4</t>
  </si>
  <si>
    <t>EZS, UVEDENÍ ÚSTŘEDNY EZS DO TRVALÉHO PROVOZU</t>
  </si>
  <si>
    <t>35</t>
  </si>
  <si>
    <t>75O5O5</t>
  </si>
  <si>
    <t>EZS, revize ústředny EZS</t>
  </si>
  <si>
    <t>36</t>
  </si>
  <si>
    <t>75O961</t>
  </si>
  <si>
    <t>DDTS ŽDC, SPOLUPRÁCE ZHOTOVITELE URČENÉHO ZAŘÍZENÍ PŘI INTEGRACI DO DDTS</t>
  </si>
  <si>
    <t>popis položky  
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</si>
  <si>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Kamerový systém + zprovoznění</t>
  </si>
  <si>
    <t>37</t>
  </si>
  <si>
    <t>popis položky  
1. Položka obsahuje:  – veškerý montážní a pomocný materiál  – pomocné mechanismy 2. Položka neobsahuje:  X 3. Způsob měření: Udává se počet kusů kompletní konstrukce nebo práce.</t>
  </si>
  <si>
    <t>38</t>
  </si>
  <si>
    <t>39</t>
  </si>
  <si>
    <t>747212</t>
  </si>
  <si>
    <t>CELKOVÁ PROHLÍDKA, ZKOUŠENÍ, MĚŘENÍ A VYHOTOVENÍ VÝCHOZÍ REVIZNÍ ZPRÁVY, PRO OBJEM IN PŘES 100 DO 500 TIS. KČ</t>
  </si>
  <si>
    <t>popis položky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</si>
  <si>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40</t>
  </si>
  <si>
    <t>75IH91</t>
  </si>
  <si>
    <t>UKONČENÍ KABELU ŠTÍTEK KABELOVÝ</t>
  </si>
  <si>
    <t>popis položky  
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</si>
  <si>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41</t>
  </si>
  <si>
    <t>75IH9X</t>
  </si>
  <si>
    <t>UKONČENÍ KABELU ŠTÍTEK KABELOVÝ - MONTÁŽ</t>
  </si>
  <si>
    <t>42</t>
  </si>
  <si>
    <t>75J321</t>
  </si>
  <si>
    <t>KABEL SDĚLOVACÍ PRO STRUKTUROVANOU KABELÁŽ FTP/STP</t>
  </si>
  <si>
    <t>43</t>
  </si>
  <si>
    <t>75J32X</t>
  </si>
  <si>
    <t>KABEL SDĚLOVACÍ PRO STRUKTUROVANOU KABELÁŽ FTP/STP - MONTÁŽ</t>
  </si>
  <si>
    <t>44</t>
  </si>
  <si>
    <t>75JA51</t>
  </si>
  <si>
    <t>ROZVADĚČ STRUKT. KABELÁŽE, ORGANIZAR-DODÁVKA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</si>
  <si>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</si>
  <si>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45</t>
  </si>
  <si>
    <t>75JA53</t>
  </si>
  <si>
    <t>ROZVADĚČ STRUKT. KABELÁŽE, PATCHPANEL, 24 ZÁSUVEK, DODÁVKA</t>
  </si>
  <si>
    <t>46</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</si>
  <si>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</si>
  <si>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47</t>
  </si>
  <si>
    <t>75L421</t>
  </si>
  <si>
    <t>KAMERA DIGITÁLNÍ (IP) PEVNÁ</t>
  </si>
  <si>
    <t>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</si>
  <si>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48</t>
  </si>
  <si>
    <t>75L424</t>
  </si>
  <si>
    <t>KAMERA DIGITÁLNÍ (IP) SW LICENCE</t>
  </si>
  <si>
    <t>popis položky  
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</si>
  <si>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49</t>
  </si>
  <si>
    <t>75L42X</t>
  </si>
  <si>
    <t>KAMERA DIGITÁLNÍ (IP) - MONTÁŽ</t>
  </si>
  <si>
    <t>50</t>
  </si>
  <si>
    <t>75L451</t>
  </si>
  <si>
    <t>KAMEROVÝ SERVER - ZÁZNAMOVÉ ZAŘÍZENÍ, DO 8 KAMER (HW, SW, LICENCE)</t>
  </si>
  <si>
    <t>51</t>
  </si>
  <si>
    <t>75L45X</t>
  </si>
  <si>
    <t>KAMEROVÝ SERVER - MONTÁŽ</t>
  </si>
  <si>
    <t>52</t>
  </si>
  <si>
    <t>75L482</t>
  </si>
  <si>
    <t>PŘÍSLUŠENSTVÍ KS - PŘEPĚŤOVÁ OCHRANA PRO KS</t>
  </si>
  <si>
    <t>53</t>
  </si>
  <si>
    <t>75L492</t>
  </si>
  <si>
    <t>ZPROVOZNĚNÍ A NASTAVENÍ POHLEDU KAMERY</t>
  </si>
  <si>
    <t>popis položky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</si>
  <si>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54</t>
  </si>
  <si>
    <t>75L493</t>
  </si>
  <si>
    <t>ZPROVOZNĚNÍ A NASTAVENÍ KAMEROVÉHO SYSTÉMU</t>
  </si>
  <si>
    <t>KOMPLET</t>
  </si>
  <si>
    <t>popis položky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</si>
  <si>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55</t>
  </si>
  <si>
    <t>75M824</t>
  </si>
  <si>
    <t>SWITCH ETHERNET L2 24 PORTŮ, POE</t>
  </si>
  <si>
    <t>popis položky  
1. Položka obsahuje:  – dodávku specifikovaného bloku/zařízení včetně potřebného drobného montážního materiálu  – dodávku souvisejícího příslušenství pro specifikovaný blok/zařízení  – dopravu a skladování 2. Položka neobsahuje:  X 3. Zp</t>
  </si>
  <si>
    <t>56</t>
  </si>
  <si>
    <t>75M912</t>
  </si>
  <si>
    <t>DATOVÁ INFRASTRUKTURA LAN, SWITCH ETHERNET L2 - 24X10/100 + 2XUPLINK</t>
  </si>
  <si>
    <t>57</t>
  </si>
  <si>
    <t>0,2=0.200 [A]</t>
  </si>
  <si>
    <t>58</t>
  </si>
  <si>
    <t>59</t>
  </si>
  <si>
    <t>60</t>
  </si>
  <si>
    <t xml:space="preserve">  PS 10-02-91</t>
  </si>
  <si>
    <t>ŽST Praha-Libeň, DDTS</t>
  </si>
  <si>
    <t>PS 10-02-91</t>
  </si>
  <si>
    <t>DDTS ŽDC</t>
  </si>
  <si>
    <t>742J29</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</si>
  <si>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</si>
  <si>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</si>
  <si>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75O91A</t>
  </si>
  <si>
    <t>DDTS ŽDC, KOMUNIKAČNÍ PŘEVODNÍK</t>
  </si>
  <si>
    <t>ETH/RS485 (OSE)</t>
  </si>
  <si>
    <t>1. Položka obsahuje:       
- komunikační převodník, s konfigurací min. 1x RS 422/485/232, 1x Ethernet 10/100 MBit, napájení 12-48 V DC, pro max. 15 podružných zařízení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</si>
  <si>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75O923</t>
  </si>
  <si>
    <t>DDTS ŽDC, SW DOPLNĚNÍ INS</t>
  </si>
  <si>
    <t>(PZTS+KAMS+OSE+NZ)x2</t>
  </si>
  <si>
    <t>1. 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</si>
  <si>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</si>
  <si>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</si>
  <si>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</si>
  <si>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75O934</t>
  </si>
  <si>
    <t>DDTS ŽDC, SW DOPLNĚNÍ STACIONÁRNÍHO KLIENTA</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</si>
  <si>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</si>
  <si>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ED Křenovka (2x PZTS, 2x KAMS)</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</si>
  <si>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</si>
  <si>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</si>
  <si>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</si>
  <si>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</si>
  <si>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</si>
  <si>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OTV+ST</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</si>
  <si>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</si>
  <si>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</si>
  <si>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</si>
  <si>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UPS</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</si>
  <si>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</si>
  <si>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</si>
  <si>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</si>
  <si>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</si>
  <si>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</si>
  <si>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</si>
  <si>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</si>
  <si>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</si>
  <si>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</si>
  <si>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</si>
  <si>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75O95B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</si>
  <si>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</si>
  <si>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</si>
  <si>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</si>
  <si>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75O962</t>
  </si>
  <si>
    <t>1. Položka obsahuje:     
- parametrizaci a naplnění datových struktur (technologických, telemetrických, řídících) DDTS ŽDC pro přenos informací    
- náklady na mzdy    
- programátorské práce    
2. Položka neobsahuje:    
 X    
3. Způsob měření:    
Udává s</t>
  </si>
  <si>
    <t>75O963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</si>
  <si>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</si>
  <si>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t>
  </si>
  <si>
    <t>75O964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</si>
  <si>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</si>
  <si>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t>
  </si>
  <si>
    <t>75O965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</si>
  <si>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</si>
  <si>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</si>
  <si>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75O966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</si>
  <si>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</si>
  <si>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t>
  </si>
  <si>
    <t>R-742J29</t>
  </si>
  <si>
    <t>Propojovací kabel LAN patchcord 5M</t>
  </si>
  <si>
    <t>Položka obsahuje: dodávku materiálu v názvu položky, včetně montáže</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</si>
  <si>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</si>
  <si>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</si>
  <si>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</si>
  <si>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</si>
  <si>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</si>
  <si>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</si>
  <si>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</si>
  <si>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</si>
  <si>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</si>
  <si>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E.1.1.1</t>
  </si>
  <si>
    <t>Železniční svršek</t>
  </si>
  <si>
    <t xml:space="preserve">  SO 10-10-01</t>
  </si>
  <si>
    <t>SO 10-10-01</t>
  </si>
  <si>
    <t>000</t>
  </si>
  <si>
    <t>Všeobecné položky</t>
  </si>
  <si>
    <t>R015140</t>
  </si>
  <si>
    <t>906</t>
  </si>
  <si>
    <t>POPLATKY ZA LIKVIDACŮ ODPADŮ NEKONTAMINOVANÝCH - 17 01 01 BETON Z DEMOLIC OBJEKTŮ, ZÁKLADŮ TV - VČETNĚ DOPRAVY</t>
  </si>
  <si>
    <t>Námezník - 0,056t/kus  
5*0,056=0,280 [A]  
odborný odhad  
5=5,000 [B]  
Celkem: A+B=5,280 [C]</t>
  </si>
  <si>
    <t>R015150</t>
  </si>
  <si>
    <t>933</t>
  </si>
  <si>
    <t>POPLATKY ZA LIKVIDACŮ ODPADŮ NEKONTAMINOVANÝCH - 17 05 08  ŠTĚRK Z KOLEJIŠTĚ (ODPAD PO RECYKLACI) - VČETNĚ DOPRAVY</t>
  </si>
  <si>
    <t>Objem štěrkového lože * objemová hmotnost 2,0t/m3 
1320*2=2 640.000 [A]</t>
  </si>
  <si>
    <t>R015210</t>
  </si>
  <si>
    <t>910</t>
  </si>
  <si>
    <t>POPLATKY ZA LIKVIDACŮ ODPADŮ NEKONTAMINOVANÝCH - 17 01 01 ŽELEZNIČNÍ PRAŽCE BETONOVÉ - VČETNĚ DOPRAVY</t>
  </si>
  <si>
    <t>Počet betonových pražců * 0,28t 
821*0,28=229.880 [A]</t>
  </si>
  <si>
    <t>R015250</t>
  </si>
  <si>
    <t>912</t>
  </si>
  <si>
    <t>POPLATKY ZA LIKVIDACŮ ODPADŮ NEKONTAMINOVANÝCH - 17 02 03 POLYETYLÉNOVÉ PODLOŽKY (ŽEL. SVRŠEK) - VČETNĚ DOPRAVY</t>
  </si>
  <si>
    <t>Počet pražců * 2 * 0,09kg/kus  
(821+236)*2*0,09/1000=0.190 [A]</t>
  </si>
  <si>
    <t>R015260</t>
  </si>
  <si>
    <t>913</t>
  </si>
  <si>
    <t>POPLATKY ZA LIKVIDACŮ ODPADŮ NEKONTAMINOVANÝCH - 07 02 99 PRYŽOVÉ PODLOŽKY (ŽEL. SVRŠEK) - VČETNĚ DOPRAVY</t>
  </si>
  <si>
    <t>Počet pražců * 2 * 0,163kg/kus  
(821+236)*2*0,163/1000=0.345 [A]</t>
  </si>
  <si>
    <t>R015510</t>
  </si>
  <si>
    <t>921</t>
  </si>
  <si>
    <t>POPLATKY ZA LIKVIDACŮ ODPADŮ NEBEZPEČNÝCH - 17 05 07* LOKÁLNĚ ZNEČIŠTĚNÝ ŠTĚRK A ZEMINA Z KOLEJIŠTĚ (VÝHYBKY) - VČETNĚ DOPRAVY</t>
  </si>
  <si>
    <t>Kontaminovaný štěrk ve výhybkách * objemová hmotnost 2,0t/m3  
462*2=924.000 [A]</t>
  </si>
  <si>
    <t>R015520</t>
  </si>
  <si>
    <t>922</t>
  </si>
  <si>
    <t>POPLATKY ZA LIKVIDACŮ ODPADŮ NEBEZPEČNÝCH - 17 02 04* ŽELEZNIČNÍ PRAŽCE DŘEVĚNÉ - VČETNĚ DOPRAVY</t>
  </si>
  <si>
    <t>Počet dřevěných pražců * 0,080t  
236*0,08=18,880 [A]</t>
  </si>
  <si>
    <t>R015540</t>
  </si>
  <si>
    <t>923</t>
  </si>
  <si>
    <t>POPLATKY ZA LIKVIDACŮ ODPADŮ NEBEZPEČNÝCH - VÝHYBKY ZNEČIŠTĚNÉ MAZADLY 17 04 09* - VČETNĚ DOPRAVY</t>
  </si>
  <si>
    <t>celková hmotnost výhybek -celková hmotnost pražců  
68,6-29,84=38.760 [A]</t>
  </si>
  <si>
    <t>005</t>
  </si>
  <si>
    <t>Komunikace</t>
  </si>
  <si>
    <t>512550</t>
  </si>
  <si>
    <t>KOLEJOVÉ LOŽE - ZŘÍZENÍ Z KAMENIVA HRUBÉHO DRCENÉHO (ŠTĚRK)</t>
  </si>
  <si>
    <t>Nový štěrk - plocha * délka  
(1,74+1,74)/2*38=66,120 [A]  
(1,74+4,01)/2*25=71,875 [B]  
(4,01+5,19)/2*25=115,000 [C]  
(5,19+7,9)/2*25=163,625 [D]  
(7,9+6,99)/2*25=186,125 [E]  
(6,99+5,55)/2*25=156,750 [F]  
(5,55+3,55)/2*25=113,750 [G]  
(3,55+3,64)/2*25=89,875 [H]  
(3,6+3,6)/2*34=122,400 [I]  
Celkem: A+B+C+D+E+F+G+H+I=1 085,520 [J]</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</si>
  <si>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</si>
  <si>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</si>
  <si>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</si>
  <si>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směrová a výšková úprava*vzdálenost  
1,7*0,05*53,928=4,584 [A]</t>
  </si>
  <si>
    <t>528152</t>
  </si>
  <si>
    <t>KOLEJ 49 E1, ROZD. "C", BEZSTYKOVÁ, PR. BET. BEZPODKLADNICOVÝ, UP. PRUŽNÉ</t>
  </si>
  <si>
    <t>Délka nových kolejí (mimo halu a zadláždění před halou)  
336=336,000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</si>
  <si>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</si>
  <si>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528362</t>
  </si>
  <si>
    <t>KOLEJ 49 E1, ROZD. "U", BEZSTYKOVÁ, PR. BET. BEZPODKLADNICOVÝ UŽITÝ, UP. PRUŽNÉ</t>
  </si>
  <si>
    <t>Délka nových kolejí pod zadlážděním před halou  
30*2=60,000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</si>
  <si>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</si>
  <si>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533232</t>
  </si>
  <si>
    <t>J 49 1:6,6-190, PR. DŘ., UP. PRUŽNÉ</t>
  </si>
  <si>
    <t>Počet nových výhybek, výhybka bude dodána s prodlouženými opornicemi 
2</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</si>
  <si>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</si>
  <si>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533252</t>
  </si>
  <si>
    <t>J 49 1:9-190, PR. DŘ., UP. PRUŽNÉ</t>
  </si>
  <si>
    <t>Počet nových výhybek  
2=2,000 [A]</t>
  </si>
  <si>
    <t>536252</t>
  </si>
  <si>
    <t>C (B) 49 1:9-190, PR. DŘ., UP. PRUŽNÉ</t>
  </si>
  <si>
    <t>Počet nových výhybek  
1=1,000 [A]</t>
  </si>
  <si>
    <t>539540</t>
  </si>
  <si>
    <t>ZVLÁŠTNÍ VYBAVENÍ VÝHYBEK, ČELISŤOVÝ ZÁVĚR</t>
  </si>
  <si>
    <t>Čelisťový závěr pro výhybky 1:6,6-190, 1:7,5-190-I, 1:9-190  
6</t>
  </si>
  <si>
    <t>1. Položka obsahuje:  
– dodání a montáž čelisťového závěru  
2. Položka neobsahuje:  
X  
3. Způsob měření:  
Udává se počet kusů kompletní konstrukce nebo práce.</t>
  </si>
  <si>
    <t>542121</t>
  </si>
  <si>
    <t>SMĚROVÉ A VÝŠKOVÉ VYROVNÁNÍ KOLEJE NA PRAŽCÍCH BETONOVÝCH DO 0,05 M</t>
  </si>
  <si>
    <t>Směrové a výškové vyrovnání koleje č. 65  
28,928+25=53,928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</si>
  <si>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</si>
  <si>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542211</t>
  </si>
  <si>
    <t>SMĚROVÉ A VÝŠKOVÉ VYROVNÁNÍ VÝHYBKOVÉ KONSTRUKCE NA PRAŽCÍCH DŘEVĚNÝCH DO 0,05 M</t>
  </si>
  <si>
    <t>směrové a výškové vyrovnání výhybky č. 131 a č. 135  
49,9+80=129,900 [A]</t>
  </si>
  <si>
    <t>542312</t>
  </si>
  <si>
    <t>NÁSLEDNÁ ÚPRAVA SMĚROVÉHO A VÝŠKOVÉHO USPOŘÁDÁNÍ KOLEJE - PRAŽCE BETONOVÉ</t>
  </si>
  <si>
    <t>celková rozvinutá délka nových kolejí  
53,928=53,928 [A]</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</si>
  <si>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</si>
  <si>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545121</t>
  </si>
  <si>
    <t>SVAR KOLEJNIC (STEJNÉHO TVARU) 49 E1, T JEDNOTLIVĚ</t>
  </si>
  <si>
    <t>Počet svarů = délka koleje mimo halu/ pole * 2 (kolejnice), výhybky jednotlivě.  
(336+60+120)/25= 
20+36=56.000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</si>
  <si>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</si>
  <si>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R528311</t>
  </si>
  <si>
    <t>KOLEJ 49 E1, ROZD. "U", BEZSTYKOVÁ, PR. DŘ., SOUPRAVA PR. PŘED VÝHYBKOU, UP. PRUŽNÉ</t>
  </si>
  <si>
    <t>počet výhybek * (délka v jedné výhybce)  
6*3,3=19,800 [A]  
délka mezi výhybkami   
42.1=42,100 [B]  
Celkem: A+B=61,900 [C]</t>
  </si>
  <si>
    <t>R528311-2</t>
  </si>
  <si>
    <t>KOLEJ 49 E1, ROZD. "U", BEZSTYKOVÁ, PR. DŘ., UP. PRUŽNÉ</t>
  </si>
  <si>
    <t>Délka nových kolejí mezi výhybkami  
42.1=42,100 [A]</t>
  </si>
  <si>
    <t>R528372</t>
  </si>
  <si>
    <t>KOLEJ 49 E1, ROZD. "U", BEZSTYKOVÁ, PR. DŘ. VÝHYBKOVÝ KRÁTKÝ, UP. PRUŽNÉ</t>
  </si>
  <si>
    <t>počet výhybek * délka v jedné výhybce  
6*(6*0,6)=21,600 [A]</t>
  </si>
  <si>
    <t>R528392</t>
  </si>
  <si>
    <t>KOLEJ 49 E1, ROZD. "U", BEZSTYKOVÁ, PR. DŘ. VÝHYBKOVÝ DLOUHÝ, UP. PRUŽNÉ</t>
  </si>
  <si>
    <t>počet výhybek * (délka v jedné výhybce)  
(8*0,6)+(2*0,6*5)=10.800 [A]</t>
  </si>
  <si>
    <t>R52Y020</t>
  </si>
  <si>
    <t>KOLEJ PJD Z KOLEJNIC 49 E1 NA ŽB KONSTRUKCI</t>
  </si>
  <si>
    <t>Délka kolejí v hale  
60*2=120,000 [A]</t>
  </si>
  <si>
    <t>1. Položka obsahuje:    
 – defektoskopické zkoušky kolejnic, jsou-li vyžadovány    
 – dodávku uvedeného typu kolejnic (bez pražců), upevňovadel a drobného kolejiva v uvedeném rozdělení koleje pro normální rozchod kolejí (1435 mm)    
 – dopravu kolejových součástí z montážní základny na místo určení, pokud si to zvolená technologie pokládky vyžaduje    
 – zřízení koleje vhodného montážního prostředku    
 – sespojkování kolejových polí bez jejich svaření    
 – konečnou výškovou a směrovou úpravu koleje (rektifikačními šrouby) do předepsané polohy projektem nebo jiným zadáním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moontáž pražcových kotev    
3. Způsob měření:    
Měří se délka koleje ve smyslu ČSN 73 6360, tj. v ose koleje.</t>
  </si>
  <si>
    <t>R533242</t>
  </si>
  <si>
    <t>J 49 1:7,5-190-I, PR. DŘ., UP. PRUŽNÉ</t>
  </si>
  <si>
    <t>Počet nových výhybek  
1=1,000 [A]</t>
  </si>
  <si>
    <t>R542322</t>
  </si>
  <si>
    <t>NÁSLEDNÁ ÚPRAVA SMĚROVÉHO A VÝŠKOVÉHO USPOŘÁDÁNÍ VÝHYBKOVÉ KONSTRUKCE - PRAŽCE DŘEVĚNÉ</t>
  </si>
  <si>
    <t>celková rozvinutá délka nových výhybek  
49,9+80=129,900 [A]</t>
  </si>
  <si>
    <t>R549510</t>
  </si>
  <si>
    <t>ŘEZÁNÍ KOLEJNIC BEZ OHLEDU NA TVAR</t>
  </si>
  <si>
    <t>řezání kolejí do kolejových polí + předpoklad řezů pro demontáže 
(2*10)*2=40.000 [A]</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</si>
  <si>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</si>
  <si>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R595711</t>
  </si>
  <si>
    <t>Kolejnice tv. 49 E 1, třídy R260</t>
  </si>
  <si>
    <t>Železniční svršek-kolejnice Kolejnice tv. 49 E 1, třídy R260</t>
  </si>
  <si>
    <t>Výměna kolejnicových pásů v koleji č. 65 od KV č. 126 na délku 75m z důvodu dodržení předpisu SŽDC S3/2. 
2*75=150.000 [A]</t>
  </si>
  <si>
    <t>R595812</t>
  </si>
  <si>
    <t>Železniční svršek-upevňovadla Komplety Skl 24 (šroub RS 0, matice M 22, podložka Uls 6)</t>
  </si>
  <si>
    <t>Výměna stávajících tuhých upevňovadel za pružné v koleji č. 65 a to v km 404,862 074 do km 404,891 002 a od km 405,069 582 do km 405,118 385. 
délka kolejí/rozdělení pražců*2 
(28,928+48,803)/0,6*2*1,2=310,924 
311</t>
  </si>
  <si>
    <t>009</t>
  </si>
  <si>
    <t>Ostatní konstrukce a práce</t>
  </si>
  <si>
    <t>75C871</t>
  </si>
  <si>
    <t>KOLEJOVÁ PROPOJKA VÝHYBKOVÁ - DODÁVKA</t>
  </si>
  <si>
    <t>celkový počet výhybek * počet propojek ve výhybce  
5*2=10,000 [A]  
celkový počet výhybek * počet propojek ve výhybce  
1*4=4,000 [B]  
Celkem: A+B=14,000 [C]</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</si>
  <si>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</si>
  <si>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75C877</t>
  </si>
  <si>
    <t>KOLEJOVÁ PROPOJKA VÝHYBKOVÁ - MONTÁŽ</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</si>
  <si>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</si>
  <si>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921930</t>
  </si>
  <si>
    <t>ANTIKOROZNÍ PROVEDENÍ UPEVŇOVADEL A JINÉHO DROBNÉHO KOLEJIVA</t>
  </si>
  <si>
    <t>délka koleje pod zadlážděním  
(2*30)+(2*60)=180.000 [A]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</si>
  <si>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</si>
  <si>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965010</t>
  </si>
  <si>
    <t>ODSTRANĚNÍ KOLEJOVÉHO LOŽE A DRÁŽNÍCH STEZEK</t>
  </si>
  <si>
    <t>délka*profil 3,3m2 (množství k recyklaci) 
(540+140)*3,3=2 244,000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</si>
  <si>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</si>
  <si>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</si>
  <si>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</si>
  <si>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Délka demontované koleje na betonových pražcích bez výhybek   
540=540,000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</si>
  <si>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</si>
  <si>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</si>
  <si>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MONTÁŽNÍZÁKLADNU S NÁSLEDNÝM ROZEBRÁNÍM</t>
  </si>
  <si>
    <t>Demontáž demontované koleje ve výhybkách  
140=140,000 [A]</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</si>
  <si>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</si>
  <si>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R925110</t>
  </si>
  <si>
    <t>DRÁŽNÍ STEZKY Z DRTI TL. DO 50 MM</t>
  </si>
  <si>
    <t>M2</t>
  </si>
  <si>
    <t>plocha stezky u koleje  
(0,126+0,127)/2*38=4,807 [A]  
(0,127+0,21)/2*25=4,213 [K]  
(0,21+0,38)/2*25=7,375 [C]  
(0,38+0,287)/2*25=8,338 [D]  
(0,287+0,31)/2*25=7,463 [E]  
(0,31+0,27)/2*25=7,250 [F]  
(0,27+0,194)/2*25=5,800 [G]  
(0,194+0,15)/2*25=4,300 [H]  
(0,15+0,11)/2*34=4,420 [I]  
Celkem: A+K+C+D+E+F+G+H+I=53,966 [J]</t>
  </si>
  <si>
    <t>{\rtf1\ansi\ansicpg1250\deff0\nouicompat{\fonttbl{\f0\fnil Arial;}{\f1\fnil\fcharset238 Arial;}{\f2\fnil\fcharset0 Arial;}}    
{\colortbl ;\red0\green0\blue0;}    
{\*\generator Riched20 10.0.18362}\viewkind4\uc1     
\pard\cf1\f0\fs18\lang1029 1. Polo\f1\'9eka obsahuje:\par    
 \f0\endash  kompletn\f2\lang1033\'ed proveden\'ed konstrukce s dod\'e1n\'edm materi\'e1lu\par    
 \f0\endash  urovn\f2\'e1n\'ed povrchu do p\f1\'f8edepsan\f2\'e9ho tvaru, p\f1\'f8\f2\'edpadn\f1\'ec i ru\'e8n\f2\'ed hutn\f1\'ecn\f2\'ed a v\'fdpl\f1\'f2 nerovnost\f2\'ed a prohlubn\'ed\par    
 \f0\endash  zhutn\f1\'ecn\f2\'ed na p\f1\'f8edepsanou m\f2\'edru bez ohledu na zp\f1\'f9sob prov\f2\'e1d\f1\'ecn\f2\'ed\par    
 \f0\endash  p\f1\'f8\f2\'edplatky za zt\'ed\f1\'9een\f2\'e9 podm\'ednky vyskytuj\'edc\'ed se p\f1\'f8i z\'f8\f2\'edzen\'ed dr\'e1\f1\'9en\f2\'edch stezek, nap\f1\'f8. za p\'f8ek\f2\'e1\f1\'9eky na stran\'ec koleje ap.\par    
2. Polo\'9eka neobsahuje:\par    
 \f0\endash  v\f2\'fdpl\f1\'f2 pod dr\f2\'e1\f1\'9en\f2\'ed stezkou mezi kolejov\'fdm lo\f1\'9eem sousedn\f2\'edch kolej\'ed, nacen\'ed se polo\f1\'9ekami ve sd 51\par    
3. Zp\'f9sob m\'ec\'f8en\f2\'ed:\par    
M\f1\'ec\'f8\f2\'ed se horn\'ed pochoz\'ed plocha bez ohledu na tvar dosyp\'e1vek pod dr\'e1\f1\'9en\f2\'ed stezkou.\f0\lang1029\par    
}</t>
  </si>
  <si>
    <t>R965021</t>
  </si>
  <si>
    <t>ODSTRANĚNÍ KOLEJOVÉHO LOŽE A DRÁŽNÍCH STEZEK - ODVOZ NA DEPONII</t>
  </si>
  <si>
    <t>M3KM</t>
  </si>
  <si>
    <t>(štěrk z výhybek a kolejového lože po recyklaci) * vzdálenost  
(462+1320)*20=26 862.000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</si>
  <si>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</si>
  <si>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E.1.1.2</t>
  </si>
  <si>
    <t>Železniční spodek</t>
  </si>
  <si>
    <t xml:space="preserve">  SO 10-11-01</t>
  </si>
  <si>
    <t>SO 10-11-01</t>
  </si>
  <si>
    <t>001</t>
  </si>
  <si>
    <t>Zemní práce</t>
  </si>
  <si>
    <t>12373</t>
  </si>
  <si>
    <t>ODKOP PRO SPOD STAVBU SILNIC A ŽELEZNIC TŘ. I</t>
  </si>
  <si>
    <t>Vytěžená zemina  
(5,27+5,54)/2*38-(1,74+1,74)/2*38=139,270 [A]  
(5,54+16,63)/2*25-(1,74+4,01)/2*25=205,250 [B]  
(16,63+15,9)/2*25-(4,01+5,19)/2*25=291,625 [C]  
(15,9+19,84)/2*25-(5,19+7,9)/2*25=283,125 [D]  
(19,84+18,51)/2*25-(7,9+6,99)/2*25=293,250 [E]  
(18,51+16,32)/2*25-(6,99+5,55)/2*25=278,625 [F]  
(16,32+10,01)/2*25-(5,55+3,55)/2*25=215,375 [G]  
(10,01+9,18)/2*25-(3,55+3,64)/2*25=150,000 [H]  
(9,18+9,18)/2*34-(3,6+3,6)/2*34=189,720 [I]  
Celkem: A+B+C+D+E+F+G+H+I=2 046,240 [J]</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</si>
  <si>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</si>
  <si>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12373B</t>
  </si>
  <si>
    <t>ODKOP PRO SPOD STAVBU SILNIC A ŽELEZNIC TŘ. I - DOPRAVA</t>
  </si>
  <si>
    <t>položka 12373 * vzdálenost  
2046,24*20=40 924,800 [A]</t>
  </si>
  <si>
    <t>Položka zahrnuje samostatnou dopravu zeminy. Množství se určí jako součin kubatutry [m3] a požadované vzdálenosti [km].</t>
  </si>
  <si>
    <t>13273</t>
  </si>
  <si>
    <t>HLOUBENÍ RÝH ŠÍŘ DO 2M PAŽ I NEPAŽ TŘ. I</t>
  </si>
  <si>
    <t>Hloubení trativodů a potrubí: délka * šířka * hloubka  
((386*0,5*1)+(32,25*0,5*1))*1,8=376,425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</si>
  <si>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</si>
  <si>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13273B</t>
  </si>
  <si>
    <t>HLOUBENÍ RÝH ŠÍŘ DO 2M PAŽ I NEPAŽ TŘ. I - DOPRAVA</t>
  </si>
  <si>
    <t>položka 13273 * vzdálenost  
376,425*20=7 528,500 [A]</t>
  </si>
  <si>
    <t>13373</t>
  </si>
  <si>
    <t>HLOUBENÍ ŠACHET ZAPAŽ I NEPAŽ TŘ. I</t>
  </si>
  <si>
    <t>počet šachet DN400 a DN 800 * plocha * výška  
(17*2,4*1,3)=53,040 [B]</t>
  </si>
  <si>
    <t>13373B</t>
  </si>
  <si>
    <t>HLOUBENÍ ŠACHET ZAPAŽ I NEPAŽ TŘ. I - DOPRAVA</t>
  </si>
  <si>
    <t>Položka 13373 * vzdálenost  
53,04*20=1 060,800 [A]</t>
  </si>
  <si>
    <t>17461</t>
  </si>
  <si>
    <t>ZÁSYP JAM A RÝH Z HORNIN KAMENITÝCH</t>
  </si>
  <si>
    <t>Zásyp zapuštěného kolejového lože  
(0,93+0,94)/2*38=35,530 [A]  
(0,94+1,8)/2*25=34,250 [B]  
(1,8+2,76)/2*25=57,000 [C]  
(2,76+1,91)/2*25=58,375 [D]  
(1,91+2,22)/2*25=51,625 [E]  
(2,22+2,31)/2*25=56,625 [F]  
(2,31+1,12)/2*25=42,875 [G]  
(1,12+0,84)/2*25=24,500 [H]  
(0,84+0,8)/2*34=27,880 [I]  
délka potrubí dešťové kanalizace a svodného potrubí* šířka rýhy * hloubka rýhy  
0,44*0,56*32,25=7,946 [L]  
Celkem: A+B+C+D+E+F+G+H+I+J==</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</si>
  <si>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</si>
  <si>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17561</t>
  </si>
  <si>
    <t>OBSYP POTRUBÍ A OBJEKTŮ Z HORNIN KAMENITÝCH</t>
  </si>
  <si>
    <t>Obsyp svodných potrubí: délka potrubí * plocha obsypu  
32,25*0,46*0,56=8,308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</si>
  <si>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</si>
  <si>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</si>
  <si>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</si>
  <si>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konstrukce žel. spodku  
1245+521+1231=2 997,000 [A]</t>
  </si>
  <si>
    <t>položka zahrnuje úpravu pláně včetně vyrovnání výškových rozdílů. Míru zhutnění určuje projekt.</t>
  </si>
  <si>
    <t>R015111</t>
  </si>
  <si>
    <t>901</t>
  </si>
  <si>
    <t>POPLATKY ZA LIKVIDACŮ ODPADŮ NEKONTAMINOVANÝCH - 17 05 04 VYTĚŽENÉ ZEMINY A HORNINY - I. TŘÍDA TĚŽITELNOSTI - VČETNĚ DOPRAVY</t>
  </si>
  <si>
    <t>odkop pro stavbu silnic a železnic * objemová hmotnost * 20%rezerva  
2046,24*1,8*1,2=4 419.878 [A] 
hloubení rýh šíř. do 2m paž. i nepaž. * objemová hmotnost  
((386*0,5*1)+(32,25*0,5*1))*1,8=376.425 [B] 
hloubení šachet * objemová hmotnost   
53,04*1,8=95.472 [C] 
Celkem: A+B+C=4 891.775 [D]</t>
  </si>
  <si>
    <t>002</t>
  </si>
  <si>
    <t>Základy</t>
  </si>
  <si>
    <t>21264</t>
  </si>
  <si>
    <t>TRATIVODY KOMPLET Z TRUB Z PLAST HMOT DN DO 200MM</t>
  </si>
  <si>
    <t>Délka trativodů  
386=386,000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</si>
  <si>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</si>
  <si>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289971</t>
  </si>
  <si>
    <t>OPLÁŠTĚNÍ (ZPEVNĚNÍ) Z GEOTEXTILIE</t>
  </si>
  <si>
    <t>Plocha geotextilie v trativodech  
386*0,32=123,520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</si>
  <si>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</si>
  <si>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004</t>
  </si>
  <si>
    <t>Vodorovné konstrukce</t>
  </si>
  <si>
    <t>451313</t>
  </si>
  <si>
    <t>PODKLADNÍ A VÝPLŇOVÉ VRSTVY Z PROSTÉHO BETONU C16/20</t>
  </si>
  <si>
    <t>Podkladní beton pro svodné potrubí a trativody na přechod pod kolejí  
0,44*0,1*24=1,056 [A]  
Podkladní beton pro pas pod závěrnou zídkou  
0,3*0,1*60=1,800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</si>
  <si>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</si>
  <si>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501101</t>
  </si>
  <si>
    <t>ZŘÍZENÍ KONSTRUKČNÍ VRSTVY TĚLESA ŽELEZNIČNÍHO SPODKU ZE ŠTĚRKODRTI NOVÉ</t>
  </si>
  <si>
    <t>zřízení podkladní vrstvy ze štěrkodrti tl.0,2m  
plocha * délka  
(0,89+0,89)/2*38=33,820 [A]  
(0,89+3,54)/2*25=55,375 [B]  
(3,54+3,34)/2*25=86,000 [C]  
(3,34+4,26)/2*25=95,000 [D]  
(4,26+3,91)/2*25=102,125 [E]  
(3,91+3,31)/2*25=90,250 [F]  
(3,31+1,76)/2*25=63,375 [G]  
(1,76+1,87)/2*25=45,375 [H]  
(1,8+1,8)/2*25=45,000 [I]  
Celkem: A+B+C+D+E+F+G+H+I=616,320 [K]</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</si>
  <si>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</si>
  <si>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56313</t>
  </si>
  <si>
    <t>VOZOVKOVÉ VRSTVY Z MECHANICKY ZPEVNĚNÉHO KAMENIVA TL. DO 150MM</t>
  </si>
  <si>
    <t>Mechanicky zpevněné kamenivo pod asfaltovou plochou před halou  
84,1=84,100 [A]</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</si>
  <si>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</si>
  <si>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</si>
  <si>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</si>
  <si>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štěrkodrť tř. A fr. 0/63mm pod asfaltovou plochou před halou  
84,1=84,100 [A]</t>
  </si>
  <si>
    <t>56341</t>
  </si>
  <si>
    <t>VOZOVKOVÉ VRSTVY ZE ŠTĚRKOPÍSKU TL. DO 50MM</t>
  </si>
  <si>
    <t>délka odvodnění * šířka rýhy  
386*0,5=193,000 [A]</t>
  </si>
  <si>
    <t>56344</t>
  </si>
  <si>
    <t>VOZOVKOVÉ VRSTVY ZE ŠTĚRKOPÍSKU TL. DO 200MM</t>
  </si>
  <si>
    <t>podkladní vrstva pro trativodní šachtu  
pod šachtu DN 400  
12*1=12,000 [A]  
pod šachtu DN 800  
5*1,4=7,000 [B]  
Celkem: A+B=19,000 [C]</t>
  </si>
  <si>
    <t>572111</t>
  </si>
  <si>
    <t>INFILTRAČNÍ POSTŘIK ASFALTOVÝ DO 0,5KG/M2</t>
  </si>
  <si>
    <t>postřik mezi podkladní vrstvu a mechanicky zpevněné kamenivo  
84,1=84,100 [A]</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</si>
  <si>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</si>
  <si>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</si>
  <si>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</si>
  <si>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postřik mezi obrusnou a podkladní vrstvou  
84,1=84,100 [A]</t>
  </si>
  <si>
    <t>574A33</t>
  </si>
  <si>
    <t>ASFALTOVÝ BETON PRO OBRUSNÉ VRSTVY ACO 11 TL. 40MM</t>
  </si>
  <si>
    <t>obrusná vrstva  
84,1=84,100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</si>
  <si>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</si>
  <si>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574E76</t>
  </si>
  <si>
    <t>ASFALTOVÝ BETON PRO PODKLADNÍ VRSTVY ACP 16+, 16S TL. 80MM</t>
  </si>
  <si>
    <t>podkladní vrstva  
84,1=84,100 [A]</t>
  </si>
  <si>
    <t>008</t>
  </si>
  <si>
    <t>Trubní vedení</t>
  </si>
  <si>
    <t>87434</t>
  </si>
  <si>
    <t>POTRUBÍ Z TRUB PLASTOVÝCH ODPADNÍCH DN DO 200MM</t>
  </si>
  <si>
    <t>Délka svodných potrubí  
32,25=32,250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</si>
  <si>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</si>
  <si>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89416</t>
  </si>
  <si>
    <t>ŠACHTY KANALIZAČ Z BETON DÍLCŮ NA POTRUBÍ DN DO 800MM</t>
  </si>
  <si>
    <t>Počet šachet DN 800  
5=5,000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</si>
  <si>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</si>
  <si>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894846</t>
  </si>
  <si>
    <t>ŠACHTY KANALIZAČNÍ PLASTOVÉ D 400MM</t>
  </si>
  <si>
    <t>Počet šachet DN 400  
12=12,000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</si>
  <si>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</si>
  <si>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921311</t>
  </si>
  <si>
    <t>ŽELEZNIČNÍ PŘEJEZD ŽELEZOBETONOVÝ S NOSIČI</t>
  </si>
  <si>
    <t>Plocha zádlažbových panelů  
(302-53)+(306-53)=502,000 [A]</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</si>
  <si>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</si>
  <si>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922301</t>
  </si>
  <si>
    <t>ZARÁŽEDLO BETONOVÉ (MONOLITICKÉ)</t>
  </si>
  <si>
    <t>Nové zarážedla v hale  
2=2,000 [A]</t>
  </si>
  <si>
    <t>1. Položka obsahuje:    
 – dodávku a montáž veškerého materiálu nutného ke zřízení kompletní konstrukce betonového zarážedla, tj. betonové směsi, výztuže, ochranných a izolačních nátěrů, nárazníků, návěsti, upevňovacích prvků ap.    
 – zřízení, pronájem a demontáž bednění a další související práce    
 – příplatky za ztížené podmínky vyskytující se při zřízení zarážedla, např. za překážky na straně koleje ap.    
2. Položka neobsahuje:    
 X    
3. Způsob měření:    
Udává se počet kusů kompletní konstrukce nebo práce.</t>
  </si>
  <si>
    <t>922401</t>
  </si>
  <si>
    <t>ZARÁŽEDLO KOLEJNICOVÉ</t>
  </si>
  <si>
    <t>Zarážedlo u koleje č. 68  
1=1,000 [A]</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</si>
  <si>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</si>
  <si>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923131</t>
  </si>
  <si>
    <t>NÁMEZNÍK</t>
  </si>
  <si>
    <t>Počet nových námezníků  
8=8,000 [A]</t>
  </si>
  <si>
    <t>1. Položka obsahuje:    
 – dodávku a osazení včetně nutných zemních prací a obetonování    
 – odrazky nebo retroreflexní fólie    
2. Položka neobsahuje:    
 X    
3. Způsob měření:    
Udává se počet kusů kompletní konstrukce nebo práce.</t>
  </si>
  <si>
    <t>965411</t>
  </si>
  <si>
    <t>ODSTRANĚNÍ ZARÁŽEDLA PRAŽCOVÉHO</t>
  </si>
  <si>
    <t>Počet demontovaných zarážedel  
1=1,000 [A]</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</si>
  <si>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    
2. Položka neobsahuje:    
 – odstranění zemní hrázky u pražcového zarážedla    
 – odvoz vybouraného materiálu do skladu nebo na likvidaci    
 – poplatky za likvidaci odpadů, nacení se položkami ze ssd 0    
3. Způsob měření:    
Udává se počet kusů kompletní konstrukce nebo práce.</t>
  </si>
  <si>
    <t>965441</t>
  </si>
  <si>
    <t>ODSTRANĚNÍ ZARÁŽEDLA KOLEJNICOVÉHO</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</si>
  <si>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</si>
  <si>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965831</t>
  </si>
  <si>
    <t>DEMONTÁŽ NÁMEZNÍKU</t>
  </si>
  <si>
    <t>Počet demontovaných námezníků  
5=5,000 [A]</t>
  </si>
  <si>
    <t>E.1.6</t>
  </si>
  <si>
    <t xml:space="preserve">  SO_10-50-01</t>
  </si>
  <si>
    <t>PŘELOŽKA AREÁLOVÉ KANALIZACE</t>
  </si>
  <si>
    <t>SO_10-50-01</t>
  </si>
  <si>
    <t>767</t>
  </si>
  <si>
    <t>Konstrukce zámečnické</t>
  </si>
  <si>
    <t>R_1.1_D.1.2.6_5</t>
  </si>
  <si>
    <t>Kameninové kanalizační potrubí SN8, s integrovanými hrdly s těsnicím kroužkem, včetně tvarovek a montáže DN 200</t>
  </si>
  <si>
    <t>102=102,000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</si>
  <si>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</si>
  <si>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R_1.10_D.2.1.6_</t>
  </si>
  <si>
    <t>KPL</t>
  </si>
  <si>
    <t>1=1,000 [A]</t>
  </si>
  <si>
    <t>Součástí zemních a pomocných prací je i veškerý montážní a pomocný materiál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</si>
  <si>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R_1.11_D.2.1.6_</t>
  </si>
  <si>
    <t>Indentifikace, vytyčení a průkaz stavájících sítí ve výkopem dotčeném území</t>
  </si>
  <si>
    <t>celkový počet  
1=1,000 [A]</t>
  </si>
  <si>
    <t>Indentifikace, vytyčení a průkaz stavájících sítí ve výkopem dotčeném území, včetně případné projektové činnosti</t>
  </si>
  <si>
    <t>R_1.12_D.2.1.6_</t>
  </si>
  <si>
    <t>Inženýrská činnost</t>
  </si>
  <si>
    <t>Inženýrská činnost, včetně zajištění mapových podkladů, správních poplatků atd.</t>
  </si>
  <si>
    <t>R_1.13_D.2.1.6_</t>
  </si>
  <si>
    <t>Dílenská dokumentace</t>
  </si>
  <si>
    <t>R_1.15_D.2.1.6_</t>
  </si>
  <si>
    <t>Zkouška těsnosti kanalizace</t>
  </si>
  <si>
    <t>R_1.16_D.2.1.6_</t>
  </si>
  <si>
    <t>montážní prvky, montáž</t>
  </si>
  <si>
    <t>R_1.4_D.2.1.6_5</t>
  </si>
  <si>
    <t>Revizní šachta z železobetonových skruží průměr 1000mm</t>
  </si>
  <si>
    <t>celkový počet  
5=5,000 [A]</t>
  </si>
  <si>
    <t>Revizní šachta z železobetonových skruží průměr 1000mm, včetně šachtového dna a plastového poklopu D400, hloubka šachet dle podélného profilu   
Prefa   
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</si>
  <si>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R_1.8_D.2.1.6_5</t>
  </si>
  <si>
    <t>Výstražná folie</t>
  </si>
  <si>
    <t>Výstražná folie  
102=102,000 [A]</t>
  </si>
  <si>
    <t>R_1.9_D.2.1.6_5</t>
  </si>
  <si>
    <t>Odvoz a uskladnění  přebytečného výkopového materiálu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</si>
  <si>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</si>
  <si>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  SO_10-51-01</t>
  </si>
  <si>
    <t>VODOVODNÍ PŘÍPOJKA</t>
  </si>
  <si>
    <t>SO_10-51-01</t>
  </si>
  <si>
    <t>R_1.10 D.2.1.6_</t>
  </si>
  <si>
    <t>Fakturační vodoměr DN25</t>
  </si>
  <si>
    <t>Fakturační vodoměr DN25, Qn  6,3m3/h, L = 280mm - plně automatický - včetně montáže   
Q3 - 6,3m3</t>
  </si>
  <si>
    <t>R_1.11_D.2.1.6</t>
  </si>
  <si>
    <t>Průchozí uzávěr s vypouštěním (kulový kohout s vypouštěním) - DN50</t>
  </si>
  <si>
    <t>Průchozí uzávěr s vypouštěním (kulový kohout s vypouštěním) - DN50 - včetně montáže</t>
  </si>
  <si>
    <t>R_1.12_D.2.1.6</t>
  </si>
  <si>
    <t>Vodovodní filtr DN50</t>
  </si>
  <si>
    <t>včetně montáže</t>
  </si>
  <si>
    <t>R_1.16_D.2.1.6</t>
  </si>
  <si>
    <t>10=10,000 [A]</t>
  </si>
  <si>
    <t>R_1.17_D.2.1.6</t>
  </si>
  <si>
    <t>Signalizační vodič</t>
  </si>
  <si>
    <t>R_1.18_D.2.1.6</t>
  </si>
  <si>
    <t>Napojení na stávající vodovod LT150 bezodstávakovou technologií za pomoci navrtávky</t>
  </si>
  <si>
    <t>Napojení na stávající vodovod LT150 bezodstávakovou technologií za pomoci navrtávky - včetně montáže</t>
  </si>
  <si>
    <t>R_1.19_D.2.1.6</t>
  </si>
  <si>
    <t>R_1.2_D.2.1.6_5</t>
  </si>
  <si>
    <t>Navrtávací odbočkový pas LT 150/ PE 63</t>
  </si>
  <si>
    <t>Navrtávací odbočkový pas LT 150/ PE 63 - včetně montáže</t>
  </si>
  <si>
    <t>R_1.20_D.2.1.6_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</si>
  <si>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Součástí zemních a pomocných prací je i veškerý montážní a pomocný materiál   
- nezahrnuje uložení zeminy (na skládku, do násypu) ani poplatky za skládku, vykazují se v položce č.0141**</t>
  </si>
  <si>
    <t>R_1.21_D.2.1.6_</t>
  </si>
  <si>
    <t>R_1.22_D.2.1.6_</t>
  </si>
  <si>
    <t>R_1.23_D.2.1.6_</t>
  </si>
  <si>
    <t>R_1.25_D.2.1.6_</t>
  </si>
  <si>
    <t>Zkouška těsnosti vodovodu, dezinfekce a protiplach potrubí</t>
  </si>
  <si>
    <t>R_1.26_D_2.1.6.</t>
  </si>
  <si>
    <t>R_1.3_D.2.1.6_5</t>
  </si>
  <si>
    <t>Uzavírací šoupě DN50 se zemní soupravou</t>
  </si>
  <si>
    <t>Uzavírací šoupě DN50 se zemní soupravou - včetně montáže</t>
  </si>
  <si>
    <t>R_1.5 D.2.1.6_5</t>
  </si>
  <si>
    <t>Betonová vodoměrná šachta 1500x1000x1800mm</t>
  </si>
  <si>
    <t>Betonová vodoměrná šachta 1500x1000x1800mm, včetně poklopu   
1500x1000x1800</t>
  </si>
  <si>
    <t>R_1.6 D.2.1.6_5</t>
  </si>
  <si>
    <t>Přechodka (spojka) se závitem - DN50</t>
  </si>
  <si>
    <t>2=2,000 [A]</t>
  </si>
  <si>
    <t>Přechodka (spojka) se závitem - DN50 - včetně montáže</t>
  </si>
  <si>
    <t>R_1.7 D.2.1.6_5</t>
  </si>
  <si>
    <t>Průchozí uzávěr ( kulový kohout) - DN50</t>
  </si>
  <si>
    <t>Průchozí uzávěr ( kulový kohout) - DN50 - včetně montáže</t>
  </si>
  <si>
    <t>R_1.8 D.2.1.6_5</t>
  </si>
  <si>
    <t>Redukce přírubová 50/25</t>
  </si>
  <si>
    <t>Redukce přírubová 50/25 , DN50/25  
2=2,000 [A]</t>
  </si>
  <si>
    <t>R_1.9 D.2.1.6_5</t>
  </si>
  <si>
    <t>Převlečná matice pro připojení vodoměru - DN25</t>
  </si>
  <si>
    <t>Převlečná matice pro připojení vodoměru - DN25  
1=1,000 [A]</t>
  </si>
  <si>
    <t>Potrubí</t>
  </si>
  <si>
    <t>87415</t>
  </si>
  <si>
    <t>POTRUBÍ Z TRUB PLAST ODPAD DN DO 50MM</t>
  </si>
  <si>
    <t>1.1  
DN50  
celková výměra  
10=10,000 [A]</t>
  </si>
  <si>
    <t xml:space="preserve">  SO_10-52-01</t>
  </si>
  <si>
    <t>PŘÍPOJKA STL PLYNOVODU</t>
  </si>
  <si>
    <t>SO_10-52-01</t>
  </si>
  <si>
    <t>R_1.1_D.2.1.6_5</t>
  </si>
  <si>
    <t>Plastové PE potrubí PE100RC  SDR11 D32, včetně tvarovek</t>
  </si>
  <si>
    <t>DN25  
9=9,000 [A]</t>
  </si>
  <si>
    <t>Plastové PE potrubí PE100RC  SDR11 D32, včetně tvarovek - včetně montáže</t>
  </si>
  <si>
    <t>R_1.10_D.2.1.6</t>
  </si>
  <si>
    <t>Součástí zemních a pomocných prací je i veškerý montážní a pomocný materiál  
1=1,000 [A]</t>
  </si>
  <si>
    <t>R_1.12.D.2.1.6</t>
  </si>
  <si>
    <t>Navrtávací odbočkový pas OC500/ PE d32</t>
  </si>
  <si>
    <t>D32  
1=1,000 [A]</t>
  </si>
  <si>
    <t>Navrtávací odbočkový pas OC500/ PE d32 - včetně montáže</t>
  </si>
  <si>
    <t>Kulový uzávěr DN25 se zemní soupravou - HUP</t>
  </si>
  <si>
    <t>DN25  
1=1,000 [A]</t>
  </si>
  <si>
    <t>Kulový uzávěr DN25 se zemní soupravou - HUP - včetně montáže</t>
  </si>
  <si>
    <t>R_1.7_D.2.1.6.5</t>
  </si>
  <si>
    <t>9=9,000 [A]</t>
  </si>
  <si>
    <t>R_1.9_D.2.1.6-5</t>
  </si>
  <si>
    <t>Napojení na stávající STL plynovod OC 500, bezodstávakovou technologií za pomoci navrtávky</t>
  </si>
  <si>
    <t>Napojení na stávající STL plynovod OC 500, bezodstávakovou technologií za pomoci navrtávky - včetně montáže</t>
  </si>
  <si>
    <t>E.1.8</t>
  </si>
  <si>
    <t>Pozemní komunikace</t>
  </si>
  <si>
    <t xml:space="preserve">  SO  10-31-01</t>
  </si>
  <si>
    <t>ŽST Praha-Libeň, Zpevněné plochy</t>
  </si>
  <si>
    <t>SO  10-31-01</t>
  </si>
  <si>
    <t>0</t>
  </si>
  <si>
    <t>564=564.000 [A]</t>
  </si>
  <si>
    <t>R015130</t>
  </si>
  <si>
    <t>905</t>
  </si>
  <si>
    <t>POPLATKY ZA LIKVIDACŮ ODPADŮ NEKONTAMINOVANÝCH - 17 03 02 VYBOURANÝ ASFALTOVÝ BETON BEZ DEHTU - VČETNĚ DOPRAVY</t>
  </si>
  <si>
    <t>1: Objemová hmotnost asfaltu 2,4t/m3  
2: 2,4*47,5=114.000 [A]</t>
  </si>
  <si>
    <t>1: Objemová hmotnost 2,5t/m3  
2: 24*2,5=60.000 [A]</t>
  </si>
  <si>
    <t>R015330</t>
  </si>
  <si>
    <t>917</t>
  </si>
  <si>
    <t>POPLATKY ZA LIKVIDACŮ ODPADŮ NEKONTAMINOVANÝCH - 17 05 04 KAMENNÁ SUŤ - VČETNĚ DOPRAVY</t>
  </si>
  <si>
    <t>Odpad z podkladních vrstev komunikací - objemová hmotnost 2t/m3  
57*2=114.000 [A]</t>
  </si>
  <si>
    <t>11313</t>
  </si>
  <si>
    <t>ODSTRANĚNÍ KRYTU ZPEVNĚNÝCH PLOCH S ASFALTOVÝM POJIVEM</t>
  </si>
  <si>
    <t>1: Odstranění asfaltové plochy pro výstavbu objektu   
2: 40*0,1=4,000 [A]  
3: Úprava plochy u zadláždění kolejí  
4: 240*0,1=24,000 [B]  
5: Odstranění asfaltu pro položení inženýrských sítí  
6: 150*0,1=15,000 [C]  
7: Ostranění asfaltových ploch pro napojení inženýrských sítí v ulici Českomoravská  
8: 15*0,3=4,500 [D]  
Celkem: A+B+C+D=47,500 [E]</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</si>
  <si>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</si>
  <si>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11313B</t>
  </si>
  <si>
    <t>ODSTRANĚNÍ KRYTU ZPEVNĚNÝCH PLOCH S ASFALTOVÝM POJIVEM - DOPRAVA</t>
  </si>
  <si>
    <t>tkm</t>
  </si>
  <si>
    <t>1: Odstranění asfaltové plochy pro výstavbu objektu   
2: Objemová hmotnost asfaltu 2,4t/m3  
3: Odvoz 20 km  
4: 47,5*2,4*20=2 280,000 [A]</t>
  </si>
  <si>
    <t>Položka zahrnuje samostatnou dopravu suti a vybouraných hmot. Množství se určí jako součin hmotnosti [t] a požadované vzdálenosti [km].</t>
  </si>
  <si>
    <t>11318</t>
  </si>
  <si>
    <t>ODSTRANĚNÍ KRYTU ZPEVNĚNÝCH PLOCH Z DLAŽDIC</t>
  </si>
  <si>
    <t>1: Odstranění betonové dlažby tl. 100 mm  
2: 240*0,1=24,000 [A]</t>
  </si>
  <si>
    <t>11318B</t>
  </si>
  <si>
    <t>ODSTRANĚNÍ KRYTU ZPEVNĚNÝCH PLOCH Z DLAŽDIC - DOPRAVA</t>
  </si>
  <si>
    <t>1: Objemová hmotnost 2,5t/m3  
2: Odvoz 20 km  
3: 2,5*42*3*20=6 300,000 [A]</t>
  </si>
  <si>
    <t>11332</t>
  </si>
  <si>
    <t>ODSTRANĚNÍ PODKLADŮ ZPEVNĚNÝCH PLOCH Z KAMENIVA NESTMELENÉHO</t>
  </si>
  <si>
    <t>1: Odtsranění podkladů pod asfaltovými plochami v prostoru pokládky inženýrských sítí v areálu  
2: 150*0,35=52,500 [A]  
3: Odstranění podkladu pod asfaltovým krytem v ulici Českomoravská  
4: 15*0,3=4,500 [B]  
Celkem: A+B=57,000 [C]</t>
  </si>
  <si>
    <t>11332B</t>
  </si>
  <si>
    <t>ODSTRANĚNÍ PODKLADŮ ZPEVNĚNÝCH PLOCH Z KAMENIVA NESTMELENÉHO - DOPRAVA</t>
  </si>
  <si>
    <t>1: Doprava 20 km  
2: Objemová hmotnost 2t/m3  
3: 57*2*20=2 280,000 [A]</t>
  </si>
  <si>
    <t>12283</t>
  </si>
  <si>
    <t>ODKOPÁVKY A PROKOPÁVKY OBECNÉ TŘ. II</t>
  </si>
  <si>
    <t>1: Odkop pro komunikace  
2: 319*0,47=149,930 [A]  
3: Odkop pro komunikace s dlážděnými povrchy  
4: 240*0,4=96,000 [B]  
5: Odkop pod komunikací pro výstavbu hlavního objektu  
6: 40*0,3=12,000 [C]  
7: Úprava plochy u zadláždění kolejí  
8: 95*0,3=28,500 [D]  
Celkem: A+B+C+D=286,430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</si>
  <si>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</si>
  <si>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12283B</t>
  </si>
  <si>
    <t>ODKOPÁVKY A PROKOPÁVKY OBECNÉ TŘ. II - DOPRAVA</t>
  </si>
  <si>
    <t>1: Odvoz na skládku vzdálenost 20 km  
2: 298,43*20=5 968,600 [A]</t>
  </si>
  <si>
    <t>1: Objemová hmotnost 2t/m3  
2: 286,43*2=572,860 [A]</t>
  </si>
  <si>
    <t>1: Podkladní vrstva pod betonovou dlažbou  
2: 270+20=290,000 [A]  
3: Podkladní vrstva pod asfaltovými plochami + pokládka asfaltu v místě inženýrských sítí  
4: 840+266</t>
  </si>
  <si>
    <t>572151</t>
  </si>
  <si>
    <t>INFILTRAČNÍ POSTŘIK ASFALTOVÝ DO 2,5KG/M2</t>
  </si>
  <si>
    <t>1: Plocha vozovek  
2: 840=840,000 [A]  
3: Úprava komunikace v ulci Českomoavská po pokládce přípojek inženýrských sítí  
4: 30=30,000 [B]  
Celkem: A+B=870,000 [C]</t>
  </si>
  <si>
    <t>572223</t>
  </si>
  <si>
    <t>SPOJOVACÍ POSTŘIK Z EMULZE DO 1,0KG/M2</t>
  </si>
  <si>
    <t>1: Plocha vozovek  
2: 840=840,000 [A]  
3: Úprava komunikace v ulci Českomoavská po pokládce přípojek inženýrských sítí  
4: 3*30=90,000 [B]  
Celkem: A+B=930,000 [C]</t>
  </si>
  <si>
    <t>1: Konstrukční vrstva komunikace  
2: 840=840,000 [A]  
3: Úprava komunikace v ulci Českomoavská po pokládce přípojek inženýrských sítí  
4: 2*30=60,000 [B]  
Celkem: A+B=900,000 [C]</t>
  </si>
  <si>
    <t>582601</t>
  </si>
  <si>
    <t>KRYTY Z BETON DLAŽDIC SE ZÁMKEM ŠEDÝCH TL 60MM BEZ LOŽE</t>
  </si>
  <si>
    <t>1: Úprava komunikace v ulci Českomoavská po pokládce přípojek inženýrských sítí  
2:  20=20,000 [A]</t>
  </si>
  <si>
    <t>-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</si>
  <si>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582602</t>
  </si>
  <si>
    <t>KRYTY Z BETON DLAŽDIC SE ZÁMKEM ŠEDÝCH TL 80MM BEZ LOŽE</t>
  </si>
  <si>
    <t>1: Betonová dlažba tl. 80 mm  
2: 154+116=270,000 [A]</t>
  </si>
  <si>
    <t>58A42</t>
  </si>
  <si>
    <t>ZDRSNĚNÍ STÁVAJÍCÍ OBRUSNÉ VRSTVY VOZOVKY CB BROUŠENÍM DO 10MM</t>
  </si>
  <si>
    <t>zdrsnění stávající betonové vozovky předepsaným způsobem</t>
  </si>
  <si>
    <t>711117</t>
  </si>
  <si>
    <t>IZOLACE BĚŽNÝCH KONSTRUKCÍ PROTI ZEMNÍ VLHKOSTI Z PE FÓLIÍ</t>
  </si>
  <si>
    <t>1: Délka izolovaných ploch 115 m  
2: 150*0,5=75,000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</si>
  <si>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</si>
  <si>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R56313</t>
  </si>
  <si>
    <t>1: MZK  
2: 840+266=1 106,000 [A]  
3: Podkladní vrstva při výstavbě inženýrských sítí  
4: 150=150,000 [B]</t>
  </si>
  <si>
    <t>R56331</t>
  </si>
  <si>
    <t>VOZOVKOVÉ VRSTVY ZE ŠTĚRKODRTI TL. DO 50MM</t>
  </si>
  <si>
    <t>1: Podklad pod dlažbu frakce 4/8  
2: 154+116=270,000 [A]  
3: Podklad pod dlažbu v chodníku po obnově po napojení inž. sítí v ulici Českomoravská frakce 4/8   
4:   20 [B=20,000 [B]</t>
  </si>
  <si>
    <t>R574A34</t>
  </si>
  <si>
    <t>ASFALTOVÝ BETON PRO OBRUSNÉ VRSTVY ACO 11+, 11S TL. 40MM</t>
  </si>
  <si>
    <t>1: Nová vozovka z asfaltu  
2: 840=840,000 [A]  
3: Úprava komunikace v ulci Českomoavská po pokládce přípojek inženýrských sítí  
4: 30=30,000 [B]  
Celkem: A+B=870,000 [C]</t>
  </si>
  <si>
    <t>(R)919122132</t>
  </si>
  <si>
    <t>Těsnění spár zálivkou za tepla pro komůrky š 20 mm hl 40 mm s těsnicím profilem</t>
  </si>
  <si>
    <t>1: Zalití spár  
2: 80+4=84,000 [A]</t>
  </si>
  <si>
    <t>914181</t>
  </si>
  <si>
    <t>DOPR ZNAČ ZÁKL VEL HLINÍK FÓLIE TŘ 3 - DOD A MONT</t>
  </si>
  <si>
    <t>1: SDZ pro dopravně-inženýrská opatření  
2: C4a - 1, C4b - 1, A10 - 2, Ä15 - 2  
3: 6=6,000 [A]</t>
  </si>
  <si>
    <t>položka zahrnuje:    
- dodávku a montáž značek v požadovaném provedení</t>
  </si>
  <si>
    <t>914183</t>
  </si>
  <si>
    <t>DOPR ZNAČ ZÁKL VEL HLINÍK FÓLIE TŘ 3 - DEMONTÁŽ</t>
  </si>
  <si>
    <t>Položka zahrnuje odstranění, demontáž a odklizení materiálu s odvozem na předepsané místo</t>
  </si>
  <si>
    <t>914189</t>
  </si>
  <si>
    <t>DOPR ZNAČ ZÁKL VEL HLINÍK FÓLIE TŘ 3 - NÁJEMNÉ</t>
  </si>
  <si>
    <t>KSDEN</t>
  </si>
  <si>
    <t>1: Počet značek pro DIO - 6  
2: APočet dní výstavby - 180  
3: 6*180=1 080,000 [A]</t>
  </si>
  <si>
    <t>položka zahrnuje sazbu za pronájem dopravních značek a zařízení, počet jednotek je určen jako součin počtu značek a počtu dní použití</t>
  </si>
  <si>
    <t>915111</t>
  </si>
  <si>
    <t>VODOROVNÉ DOPRAVNÍ ZNAČENÍ BARVOU HLADKÉ - DODÁVKA A POKLÁDKA</t>
  </si>
  <si>
    <t>1: Parkovací stání   
2: 12*6*0,125=9,000 [B]  
3: Oddělení ploch  
4: 218*0,5*0,125+15*0,125*0,5=14,563 [A]  
Celkem: B+A=23,563 [C]</t>
  </si>
  <si>
    <t>položka zahrnuje:    
- dodání a pokládku nátěrového materiálu (měří se pouze natíraná plocha)    
- předznačení a reflexní úpravu</t>
  </si>
  <si>
    <t>91551</t>
  </si>
  <si>
    <t>VODOROVNÉ DOPRAVNÍ ZNAČENÍ - PŘEDEM PŘIPRAVENÉ SYMBOLY</t>
  </si>
  <si>
    <t>1: Směrové šipky VDZ V9a  
2: 14=14,000 [A]</t>
  </si>
  <si>
    <t>položka zahrnuje:    
- dodání a pokládku předepsaného symbolu    
- zahrnuje předznačení a reflexní úpravu</t>
  </si>
  <si>
    <t>916121</t>
  </si>
  <si>
    <t>DOPRAV SVĚTLO VÝSTRAŽ SOUPRAVA 3KS - DOD A MONTÁŽ</t>
  </si>
  <si>
    <t>1: Počet zábran, na kterých jsou výstražná světla  
2: 2=2,000 [A]</t>
  </si>
  <si>
    <t>položka zahrnuje:    
- dodání zařízení v předepsaném provedení včetně jejich osazení    
- údržbu po celou dobu trvání funkce, náhradu zničených nebo ztracených kusů, nutnou opravu poškozených částí    
- napájení z baterie včetně záložní baterie</t>
  </si>
  <si>
    <t>916123</t>
  </si>
  <si>
    <t>DOPRAV SVĚTLO VÝSTRAŽ SOUPRAVA 3KS - DEMONTÁŽ</t>
  </si>
  <si>
    <t>Položka zahrnuje odstranění, demontáž a odklizení zařízení s odvozem na předepsané místo</t>
  </si>
  <si>
    <t>916129</t>
  </si>
  <si>
    <t>DOPRAV SVĚTLO VÝSTRAŽ SOUPRAVA 3KS - NÁJEMNÉ</t>
  </si>
  <si>
    <t>1: Počet zábran, na kterých jsou výstražná světla  
2: Počet dnů výstavby 180  
3: 2*180=360,000 [A]</t>
  </si>
  <si>
    <t>položka zahrnuje sazbu za pronájem zařízení. Počet měrných jednotek se určí jako součin počtu zařízení a počtu dní použití.</t>
  </si>
  <si>
    <t>916151</t>
  </si>
  <si>
    <t>SEMAFOROVÁ PŘENOSNÁ SOUPRAVA - DOD A MONTÁŽ</t>
  </si>
  <si>
    <t>1: Cena uvažován za pár  
2: 1=1,000 [A]</t>
  </si>
  <si>
    <t>položka zahrnuje:    
- dodání zařízení v předepsaném provedení včetně jejich osazení (souprava zahrnuje 2 semafory)    
- údržbu po celou dobu trvání funkce, náhradu zničených nebo ztracených kusů, nutnou opravu poškozených částí    
- napájení z baterie včetně záložní baterie</t>
  </si>
  <si>
    <t>916153</t>
  </si>
  <si>
    <t>SEMAFOROVÁ PŘENOSNÁ SOUPRAVA - DEMONTÁŽ</t>
  </si>
  <si>
    <t>1: Cena uvažována za pár  
2: 1=1,000 [A]</t>
  </si>
  <si>
    <t>916159</t>
  </si>
  <si>
    <t>SEMAFOROVÁ PŘENOSNÁ SOUPRAVA - NÁJEMNÉ</t>
  </si>
  <si>
    <t>1: Předpokládaná doba výstavby  
2: 180=180,000 [A]</t>
  </si>
  <si>
    <t>916321</t>
  </si>
  <si>
    <t>DOPRAVNÍ ZÁBRANY Z2 S FÓLIÍ TŘ 2 - DOD A MONTÁŽ</t>
  </si>
  <si>
    <t>1: Počet zábran - 2  
2: 2=2,000 [A]</t>
  </si>
  <si>
    <t>položka zahrnuje:    
- dodání zařízení v předepsaném provedení včetně jejich osazení    
- údržbu po celou dobu trvání funkce, náhradu zničených nebo ztracených kusů, nutnou opravu poškozených částí</t>
  </si>
  <si>
    <t>916323</t>
  </si>
  <si>
    <t>DOPRAVNÍ ZÁBRANY Z2 S FÓLIÍ TŘ 2 - DEMONTÁŽ</t>
  </si>
  <si>
    <t>1: Počet zábran -2  
2: 2=2,000 [A]</t>
  </si>
  <si>
    <t>916329</t>
  </si>
  <si>
    <t>DOPRAVNÍ ZÁBRANY Z2 S FÓLIÍ TŘ 2 - NÁJEMNÉ</t>
  </si>
  <si>
    <t>1: Počet zábran - 2  
2: Počet dnů výstavby - 180  
3: 2*180=360,000 [A]</t>
  </si>
  <si>
    <t>916361</t>
  </si>
  <si>
    <t>SMĚROVACÍ DESKY Z4 OBOUSTR S FÓLIÍ TŘ 2 - DOD A MONTÁŽ</t>
  </si>
  <si>
    <t>1: Počet směrovacích desek  
2: 6=6,000 [A]</t>
  </si>
  <si>
    <t>916363</t>
  </si>
  <si>
    <t>SMĚROVACÍ DESKY Z4 OBOUSTR S FÓLIÍ TŘ 2 - DEMONTÁŽ</t>
  </si>
  <si>
    <t>916369</t>
  </si>
  <si>
    <t>SMĚROVACÍ DESKY Z4 OBOUSTR S FÓLIÍ TŘ 2 - NÁJEMNÉ</t>
  </si>
  <si>
    <t>1: Počet směrovacích desek - 6  
2: Počet dnů výstavby - 180  
3: 6*180=1 080,000 [A]</t>
  </si>
  <si>
    <t>917211</t>
  </si>
  <si>
    <t>ZÁHONOVÉ OBRUBY Z BETONOVÝCH OBRUBNÍKŮ ŠÍŘ 50MM</t>
  </si>
  <si>
    <t>1: Betonové obrubníky   
2: 22=22,000 [A]</t>
  </si>
  <si>
    <t>Položka zahrnuje:    
dodání a pokládku betonových obrubníků o rozměrech předepsaných zadávací dokumentací    
betonové lože i boční betonovou opěrku.</t>
  </si>
  <si>
    <t>917223</t>
  </si>
  <si>
    <t>SILNIČNÍ A CHODNÍKOVÉ OBRUBY Z BETONOVÝCH OBRUBNÍKŮ ŠÍŘ 100MM</t>
  </si>
  <si>
    <t>1: Betonové obrubníky kolem zeleně a na hranici komunikací  
2: 22+42=64,000 [A]</t>
  </si>
  <si>
    <t>919112</t>
  </si>
  <si>
    <t>ŘEZÁNÍ ASFALTOVÉHO KRYTU VOZOVEK TL DO 100MM</t>
  </si>
  <si>
    <t>1: Řezání asfaltu  
2: 80=80,000 [A]</t>
  </si>
  <si>
    <t>položka zahrnuje řezání vozovkové vrstvy v předepsané tloušťce, včetně spotřeby vody</t>
  </si>
  <si>
    <t>E.1.9</t>
  </si>
  <si>
    <t>Kabelovody, kolektroy</t>
  </si>
  <si>
    <t xml:space="preserve">  SO_10-40-01</t>
  </si>
  <si>
    <t>kabelovod</t>
  </si>
  <si>
    <t>SO_10-40-01</t>
  </si>
  <si>
    <t>Všeobecné konstrukce a práce</t>
  </si>
  <si>
    <t>(R)285361</t>
  </si>
  <si>
    <t>KOTVENÍ NA POVRCHU Z BETONÁŘSKÉ VÝZTUŽE - CHEMICKÉ KOTVY</t>
  </si>
  <si>
    <t>Chemické kotvy pro spřažení stávající a nové žlezobetonové konstrukce dle výkresové dokumentace</t>
  </si>
  <si>
    <t>sachta - kolej 68  
50=50,000 [A]  
nastavovaná šachta  
42=42,000 [B]  
Celkem: A+B=92,000 [C]</t>
  </si>
  <si>
    <t>položka zahrnuje kompletní dodávku předepsané chemické kotvy do betonu, případně její protikorozní úpravu, její osazení do vrtu a vrty samotné.</t>
  </si>
  <si>
    <t>133738 * objemová tíha  
184,8*2,2=406,560 [A]</t>
  </si>
  <si>
    <t>R015170</t>
  </si>
  <si>
    <t>907</t>
  </si>
  <si>
    <t>POPLATKY ZA LIKVIDACŮ ODPADŮ NEKONTAMINOVANÝCH - 17 02 01 DŘEVO PO STAVEBNÍM POUŽITÍ, Z DEMOLIC - VČETNĚ DOPRAVY</t>
  </si>
  <si>
    <t>odhadované množství  
0.25=0,250 [A]</t>
  </si>
  <si>
    <t>R015570</t>
  </si>
  <si>
    <t>924</t>
  </si>
  <si>
    <t>POPLATKY ZA LIKVIDACŮ ODPADŮ NEBEZPEČNÝCH - 17 03 03* ASFALTOVÉ STAVEBNÍ NÁTĚRY - VČETNĚ DOPRAVY</t>
  </si>
  <si>
    <t>odhadované množství  
0,1=0.100 [A]</t>
  </si>
  <si>
    <t>R015610</t>
  </si>
  <si>
    <t>927</t>
  </si>
  <si>
    <t>POPLATKY ZA LIKVIDACŮ ODPADŮ NEBEZPEČNÝCH - 08 01 17* STARÉ NÁTĚROVÉ HMOTY - VČETNĚ DOPRAVY</t>
  </si>
  <si>
    <t>R015670</t>
  </si>
  <si>
    <t>929</t>
  </si>
  <si>
    <t>POPLATKY ZA LIKVIDACŮ ODPADŮ NEBEZPEČNÝCH - 17 01 06* KONTAMINOVANÁ STAVEBNÍ SUŤ A BETONY Z DEMOLIC - VČETNĚ DOPRAVY</t>
  </si>
  <si>
    <t>položka 966168 * objemová tíha  
4,378*2,5=10.945 [A]</t>
  </si>
  <si>
    <t>R015760</t>
  </si>
  <si>
    <t>931</t>
  </si>
  <si>
    <t>POPLATKY ZA LIKVIDACŮ ODPADŮ NEBEZPEČNÝCH - 17 06 03* IZOLAČNÍ MATERIÁLY OBSAHUJÍCÍ NEBEZPEČNÉ LÁTKY - VČETNĚ DOPRAVY</t>
  </si>
  <si>
    <t>133739</t>
  </si>
  <si>
    <t>PŘÍPLATEK ZA DALŠÍ 1KM DOPRAVY ZEMINY</t>
  </si>
  <si>
    <t>184,8*30=5 544,000 [A]</t>
  </si>
  <si>
    <t>položka zahrnuje příplatek k vodorovnému přemístění zeminy za každý další 1km nad 20km</t>
  </si>
  <si>
    <t>17481</t>
  </si>
  <si>
    <t>ZÁSYP JAM A RÝH Z NAKUPOVANÝCH MATERIÁLŮ</t>
  </si>
  <si>
    <t>celkové zásypy  
plocha příčného řezu * délka * rezerva 10%  
6*12*1,1=79,200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</si>
  <si>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</si>
  <si>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R133738</t>
  </si>
  <si>
    <t>celkové výkopy  
plocha příčného řezu * délka * rezerva 10%  
14*12*1,1+7,16=191,960 [A]</t>
  </si>
  <si>
    <t>272324</t>
  </si>
  <si>
    <t>ZÁKLADY ZE ŽELEZOBETONU DO C30/37</t>
  </si>
  <si>
    <t>půdorysná plocha podlahy * výška * rezerva 10%  
25*0,2*1,1=5,500 [A]  
půdorysná plocha zdí * výška * rezerva 10%  
2*2,3*1,1=5,060 [B]  
3,5*2,3*1,1=8,855 [C]  
strop šachty* výška * rezerva 10%  
4*0,25*1,1=1,100 [D]  
1,5*0,175*1,1=0,289 [E]  
nástavba nad šachtou č. 2  
celková výměra  
0.8=0,800 [F]  
šachta km 68  
odečteno z výkresové dokumentace   
3,375=3,375 [G]  
Celkem: A+B+C+D+E+F+G=24,979 [H]</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</si>
  <si>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</si>
  <si>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</si>
  <si>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</si>
  <si>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výpočet je proveden ze součtu tabulek z dokumentové části D.2.1.9.1.8 
3,058+1,269=4.327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</si>
  <si>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</si>
  <si>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451323</t>
  </si>
  <si>
    <t>PODKL A VÝPLŇ VRSTVY ZE ŽELEZOBET DO C16/20</t>
  </si>
  <si>
    <t>půdorysná plocha * výška * rezerva 10%  
28*0,1*1,1=3,080 [A]</t>
  </si>
  <si>
    <t>006</t>
  </si>
  <si>
    <t>Úpravy povrchu</t>
  </si>
  <si>
    <t>61545</t>
  </si>
  <si>
    <t>ÚPRAVY POVRCHŮ VNITŘ KONSTR BETON OMÍTKOU CEMENTOVOU</t>
  </si>
  <si>
    <t>bezprašný nátěr podlahy, zdí a stropu  
půdorysná plocha podlahy * zdí * stropu  
25+(9*2,3*2)+(2,5*2,3)+(6*2,3)=85,950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</si>
  <si>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</si>
  <si>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711112</t>
  </si>
  <si>
    <t>IZOLACE BĚŽNÝCH KONSTRUKCÍ PROTI ZEMNÍ VLHKOSTI ASFALTOVÝMI PÁSY</t>
  </si>
  <si>
    <t>izolace o vnějším obvodu  
délka * výška  
25*2,6=65,000 [A]  
izolace podlahy - půdorysná plocha  
28=28,000 [B]  
ucpávky kabelovodu  
0,15*8=1,200 [C]  
Celkem: A+B+C=94,200 [D]</t>
  </si>
  <si>
    <t>711509</t>
  </si>
  <si>
    <t>OCHRANA IZOLACE NA POVRCHU TEXTILIÍ</t>
  </si>
  <si>
    <t>celková výměra  
65=65,000 [A]</t>
  </si>
  <si>
    <t>položka zahrnuje:    
- dodání  předepsaného ochranného materiálu    
- zřízení ochrany izolace</t>
  </si>
  <si>
    <t>89911K</t>
  </si>
  <si>
    <t>OCELOVÝ POKLOP D400</t>
  </si>
  <si>
    <t>celkový počet 3ks</t>
  </si>
  <si>
    <t>Položka zahrnuje dodávku a osazení předepsané mříže včetně rámu</t>
  </si>
  <si>
    <t>89915</t>
  </si>
  <si>
    <t>STUPADLA (A POD)</t>
  </si>
  <si>
    <t>šachtovitá stupadla  
8=8,000 [A]</t>
  </si>
  <si>
    <t>- Položka zahrnuje veškerý materiál, výrobky a polotovary, včetně mimostaveništní a vnitrostaveništní dopravy (rovněž přesuny), včetně naložení a složení,případně s uložením.</t>
  </si>
  <si>
    <t>966168</t>
  </si>
  <si>
    <t>BOURÁNÍ KONSTRUKCÍ ZE ŽELEZOBETONU S ODVOZEM DO 20KM</t>
  </si>
  <si>
    <t>demolice šachty č. 1  
(3,02*1,585*1,6)-(2,52*1,085*1,2)=4,378 [A]  
demolice šachty - kolej 68  
(015*((1,04*1,39)-(0,6*0,95)))+(2,6*1,64*0,15-(0,6*0,95))+(2*0,15*0,5*1,64)=13,450 [B]  
Celkem: A+B=17,828 [C]</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</si>
  <si>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</si>
  <si>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97617</t>
  </si>
  <si>
    <t>VYBOURÁNÍ DROBNÝCH PŘEDMĚTŮ KOVOVÝCH</t>
  </si>
  <si>
    <t>odstraněné poklopy šachet  
2=2,000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</si>
  <si>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</si>
  <si>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R-703756_</t>
  </si>
  <si>
    <t>Protipožární prostupy</t>
  </si>
  <si>
    <t>celková výměra  
0,15*8=1,200 [A]</t>
  </si>
  <si>
    <t>Přidružená stavební výroba</t>
  </si>
  <si>
    <t>74B830</t>
  </si>
  <si>
    <t>OCELOVÁ KONSTRUKCE NESTANDARDNÍ - svařovaný žebřík pro šachtu - kolej 68</t>
  </si>
  <si>
    <t>KG</t>
  </si>
  <si>
    <t>jekl 40/40/2  
((2*1,34)+(2*0,15))*2,35=7,003 [A]  
příčle  
(6*0,32)*1,05=2,016 [B]  
Celkem: A+B=9,019 [C]</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</si>
  <si>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</si>
  <si>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E.2</t>
  </si>
  <si>
    <t>Pozemní stavební objekty</t>
  </si>
  <si>
    <t xml:space="preserve">  SO 10-61-01_ELE</t>
  </si>
  <si>
    <t>VNITŘNÍ ELEKTRO</t>
  </si>
  <si>
    <t>SO 10-61-01_ELE</t>
  </si>
  <si>
    <t>Dodávky, Elektromontáže, Přidružené výkony k elektropracím</t>
  </si>
  <si>
    <t>1173406</t>
  </si>
  <si>
    <t>kabel s funkční schopností CXKH-V-O 2x2.5</t>
  </si>
  <si>
    <t>1257430005</t>
  </si>
  <si>
    <t>kabel CYKY 5x10</t>
  </si>
  <si>
    <t>1257431003</t>
  </si>
  <si>
    <t>kabel CYKY 5x16</t>
  </si>
  <si>
    <t>1257447002</t>
  </si>
  <si>
    <t>kabel CYKY 5x70</t>
  </si>
  <si>
    <t>1257559</t>
  </si>
  <si>
    <t>kabel CYKY 5x95</t>
  </si>
  <si>
    <t>210100001</t>
  </si>
  <si>
    <t>ukončení v rozvaděči vč.zapojení vodiče do 2,5mm2</t>
  </si>
  <si>
    <t>ÚRS Praha, a.s.,</t>
  </si>
  <si>
    <t>210100003</t>
  </si>
  <si>
    <t>ukončení v rozvaděči vč.zapojení vodiče do 16mm2</t>
  </si>
  <si>
    <t>210100101</t>
  </si>
  <si>
    <t>ukončení na svorkovnici vodič do 16mm2</t>
  </si>
  <si>
    <t>210812065</t>
  </si>
  <si>
    <t>uložení kabel Cu(-CYKY) do 5x10/12x4/19x2,5/24x1,5</t>
  </si>
  <si>
    <t>311317</t>
  </si>
  <si>
    <t>krabice odbočná s víčkem, včetně svorkovnice</t>
  </si>
  <si>
    <t>34111005</t>
  </si>
  <si>
    <t>kabel CYKY-O 2x1,5</t>
  </si>
  <si>
    <t>34111006</t>
  </si>
  <si>
    <t>kabel CYKY-O 2x2.5</t>
  </si>
  <si>
    <t>34111012</t>
  </si>
  <si>
    <t>kabel CYKY-O 2x4</t>
  </si>
  <si>
    <t>34111030</t>
  </si>
  <si>
    <t>kabel CYKY 3x1,5</t>
  </si>
  <si>
    <t>34111036</t>
  </si>
  <si>
    <t>kabel CYKY 3x2,5</t>
  </si>
  <si>
    <t>34111042</t>
  </si>
  <si>
    <t>kabel CYKY 3x4</t>
  </si>
  <si>
    <t>34111048</t>
  </si>
  <si>
    <t>kabel CYKY 3x6</t>
  </si>
  <si>
    <t>34111068</t>
  </si>
  <si>
    <t>kabel CYKY 4x4</t>
  </si>
  <si>
    <t>kabel CYKY-O 4x4</t>
  </si>
  <si>
    <t>34111072</t>
  </si>
  <si>
    <t>kabel CYKY 4x6</t>
  </si>
  <si>
    <t>34111094</t>
  </si>
  <si>
    <t>kabel CYKY 5x2,5</t>
  </si>
  <si>
    <t>34111098</t>
  </si>
  <si>
    <t>kabel CYKY 5x4</t>
  </si>
  <si>
    <t>34111100</t>
  </si>
  <si>
    <t>kabel CYKY 5x6</t>
  </si>
  <si>
    <t>34140844</t>
  </si>
  <si>
    <t>vodič izolovaný s Cu jádrem 6mm2</t>
  </si>
  <si>
    <t>34142159</t>
  </si>
  <si>
    <t>vodič izolovaný s Cu jádrem 16mm2</t>
  </si>
  <si>
    <t>34535514</t>
  </si>
  <si>
    <t>spínač domovní 10A/250Vstř, řaz.1</t>
  </si>
  <si>
    <t>34535573</t>
  </si>
  <si>
    <t>přepínač domovní 10A/250Vstř, řaz.5</t>
  </si>
  <si>
    <t>34555100</t>
  </si>
  <si>
    <t>zásuvka domovní jednoduchá 16A/250V</t>
  </si>
  <si>
    <t>34555120</t>
  </si>
  <si>
    <t>zásuvka domovní dvojitá 16A/250V</t>
  </si>
  <si>
    <t>34571350</t>
  </si>
  <si>
    <t>trubka elektroinstalační ohebná dvouplášťová korugovaná D32/40 mm, HDPE+LDPE</t>
  </si>
  <si>
    <t>34571511</t>
  </si>
  <si>
    <t>krabice přístrojová instalační</t>
  </si>
  <si>
    <t>35811077</t>
  </si>
  <si>
    <t>zásuvka venkovní 3f, 16A/400V, nástěnná, IP44</t>
  </si>
  <si>
    <t>35811253</t>
  </si>
  <si>
    <t>zásuvka venkovní 3f, 32A/400V, nástěnná, IP44</t>
  </si>
  <si>
    <t>741110511</t>
  </si>
  <si>
    <t>montáž lišta vkládací s víčkem do 60mm</t>
  </si>
  <si>
    <t>741112001</t>
  </si>
  <si>
    <t>montáž a zapojení krabice odbočná s výstrojí</t>
  </si>
  <si>
    <t>741112061</t>
  </si>
  <si>
    <t>montáž a zapojení krabice přístrojová</t>
  </si>
  <si>
    <t>741120207</t>
  </si>
  <si>
    <t>uložení kabel Cu(-1kV CYKY)pevně uložený do 5x95/5x70/4x50/5x35</t>
  </si>
  <si>
    <t>741120301</t>
  </si>
  <si>
    <t>uložení vodiče Cu(-CY,CYA) do 1x25</t>
  </si>
  <si>
    <t>741310001</t>
  </si>
  <si>
    <t>montáž a zapojení spínač domovní 1pólový, řazení 1</t>
  </si>
  <si>
    <t>741310021</t>
  </si>
  <si>
    <t>montáž a zapojení přepínač domovní, řazení 5,6,7</t>
  </si>
  <si>
    <t>741313001</t>
  </si>
  <si>
    <t>Montáž zásuvka (polo)zapuštěná bezšroubové připojení 2P+PE se zapojením vodičů</t>
  </si>
  <si>
    <t>741313202</t>
  </si>
  <si>
    <t>Montáž zásuvek průmyslových nástěnných provedení IP 67</t>
  </si>
  <si>
    <t>741372151</t>
  </si>
  <si>
    <t>Montáž svítidlo LED průmyslové závěsné lampa</t>
  </si>
  <si>
    <t>742110001</t>
  </si>
  <si>
    <t>montáž trubek elektroinstalačních plastových ohebných uložených pod omítku včetně zasekání</t>
  </si>
  <si>
    <t>R</t>
  </si>
  <si>
    <t>zásuvka dvojnásobná 16A/250Vstř s přepěťovou ochranou SPD st. 3</t>
  </si>
  <si>
    <t>zásuvka venkovní jednoduchá kulatá PIN 16A/250V, nástěnná, IP44</t>
  </si>
  <si>
    <t>AB - Svítidlo LED 24W/230V, 3400lm</t>
  </si>
  <si>
    <t>AC - Svítidlo LED  46,5W/230V, 6400lm</t>
  </si>
  <si>
    <t>AD - Svítidlo LED 58W/230V, 8000lm</t>
  </si>
  <si>
    <t>BB - Svítidlo LED 16W/230V, 1900lm</t>
  </si>
  <si>
    <t>BA - Svítidlo LED 28,5W/230V, 4000lm</t>
  </si>
  <si>
    <t>AA - Svítidlo LED 24W/230V, 3400lm</t>
  </si>
  <si>
    <t>M - Svítidlo LED 50,5W/230V, 5048lm</t>
  </si>
  <si>
    <t>F - Svítidlo LED 29W/230V, 3600lm</t>
  </si>
  <si>
    <t>DA - Svítidlo LED 19W/230V, 2200lm</t>
  </si>
  <si>
    <t>DB - Svítidlo LED 19W/230V, 2200lm</t>
  </si>
  <si>
    <t>zásuvka kombinovaná 3f, 16A/380V/5-kol. + 230V, IP44</t>
  </si>
  <si>
    <t>EA - Svítidlo LED 25,5W/230V, 3500lm</t>
  </si>
  <si>
    <t>EB - Svítidlo LED 40W/230V, 5200lm</t>
  </si>
  <si>
    <t>KA - Svítidlo LED 19W/230V, 2200lm</t>
  </si>
  <si>
    <t>61</t>
  </si>
  <si>
    <t>KB - Svítidlo LED 19W/230V, 2200lm</t>
  </si>
  <si>
    <t>62</t>
  </si>
  <si>
    <t>Centrální jednotka NO 12-okruhů, bat.9Ah/1h komplet</t>
  </si>
  <si>
    <t>63</t>
  </si>
  <si>
    <t>Protipožární skříň E30 pro CBS</t>
  </si>
  <si>
    <t>64</t>
  </si>
  <si>
    <t>3F monitor výpadku napájení do světelných rozvaděčů</t>
  </si>
  <si>
    <t>65</t>
  </si>
  <si>
    <t>NA Svítidlo LED 2,5W a asymetr.optikou, pro montáž na stěnu IP65</t>
  </si>
  <si>
    <t>66</t>
  </si>
  <si>
    <t>NA Svítidlo LED 2,5W a asymetr.optikou, pro montáž na stěnu IP65, s vlastní bateriovým zdrojem a ochrannou mřížkou</t>
  </si>
  <si>
    <t>67</t>
  </si>
  <si>
    <t>NB Svítidlo LED 5W a asymetr.optikou, pro montáž na stěnu IP65</t>
  </si>
  <si>
    <t>68</t>
  </si>
  <si>
    <t>spínač domovní 10A/250Vstř, řaz.1, IP44</t>
  </si>
  <si>
    <t>69</t>
  </si>
  <si>
    <t>NC Svítidlo LED 1W jednostranný piktogram 25m, IP65</t>
  </si>
  <si>
    <t>70</t>
  </si>
  <si>
    <t>ND Svítidlo LED 2,5W se symetrickou optikou, IP65</t>
  </si>
  <si>
    <t>71</t>
  </si>
  <si>
    <t>. NE Svítidlo LED 2,5W s asymetrickou optikou, IP65</t>
  </si>
  <si>
    <t>72</t>
  </si>
  <si>
    <t>. NF Svítidlo LED 1W dvoustrannýstranný piktogram 25m, IP65</t>
  </si>
  <si>
    <t>73</t>
  </si>
  <si>
    <t>montáž ukončení kabelů nn v rozvaděči nebo na přístroji izolovaných s označením 2 - 5-ti žílových do 70 mm2 - montáž kabelové koncovky nebo záklopky včetně odiz</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</si>
  <si>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</si>
  <si>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74</t>
  </si>
  <si>
    <t>kabelový žlab děrovaný pozinkovaný 400x60</t>
  </si>
  <si>
    <t>75</t>
  </si>
  <si>
    <t>montáž kabelový žlab děrovaný pozinkovaný 400x60</t>
  </si>
  <si>
    <t>76</t>
  </si>
  <si>
    <t>kabelový žlab děrovaný pozinkovaný se zákrytovým víkem 300x60</t>
  </si>
  <si>
    <t>77</t>
  </si>
  <si>
    <t>montáž kabelový žlab děrovaný pozinkovaný se zákrytovým víkem 300x60</t>
  </si>
  <si>
    <t>78</t>
  </si>
  <si>
    <t>kabelová příchytka pro kabel CYKY 5x4</t>
  </si>
  <si>
    <t>79</t>
  </si>
  <si>
    <t>tlačítko domovní 10A/250Vstř, IP44</t>
  </si>
  <si>
    <t>80</t>
  </si>
  <si>
    <t>montáž kabelová příchytka pro kabel CYKY 5x4</t>
  </si>
  <si>
    <t>81</t>
  </si>
  <si>
    <t>příchytka na stěnu s požární odolností pro kabel do 4mm</t>
  </si>
  <si>
    <t>82</t>
  </si>
  <si>
    <t>montáž příchytka na stěnu s požární odolností pro kabel do 4mm</t>
  </si>
  <si>
    <t>83</t>
  </si>
  <si>
    <t>elektroinstalační lišta s krytem, plastová, bílá 20x15, 40x20mm</t>
  </si>
  <si>
    <t>84</t>
  </si>
  <si>
    <t>přepínač domovní 10A/250Vstř, řaz.6</t>
  </si>
  <si>
    <t>85</t>
  </si>
  <si>
    <t>pohybový senzor 360st. PIR, 10A/230V, IP20</t>
  </si>
  <si>
    <t>86</t>
  </si>
  <si>
    <t>montáž a zapojení pohybový senzor 360st. PIR</t>
  </si>
  <si>
    <t>87</t>
  </si>
  <si>
    <t>drobný montážní a pomocný materiál</t>
  </si>
  <si>
    <t>88</t>
  </si>
  <si>
    <t>AE - Svítidlo LED 16,4W/230V, 4000lm</t>
  </si>
  <si>
    <t>Dodávky a elektromontáže k rozvaděčům</t>
  </si>
  <si>
    <t>89</t>
  </si>
  <si>
    <t>rozvaděč RH1. Oceloplechový rozvaděč skříňový, samostatně stojící, 600X1800X400mm, IP40/20, In=630A. S plnými dveřmi a zákrytovým plechem. Včetně kompletní výzb</t>
  </si>
  <si>
    <t>rozvaděč RH1. Oceloplechový rozvaděč skříňový, samostatně stojící, 600X1800X400mm, IP40/20, In=630A. S plnými dveřmi a zákrytovým plechem. Včetně kompletní výzbroje a zapojení - viz. platné shéma rozvaděče</t>
  </si>
  <si>
    <t>90</t>
  </si>
  <si>
    <t>Kompletní výzbroje a zapojení rozvaděče RH1</t>
  </si>
  <si>
    <t>91</t>
  </si>
  <si>
    <t>rozvaděč RS4. Kovo-plastová rozvodnice pro zapuštěnou montáž, 96 modulů 550x750x182mm, IP40/20, In=90A. S plnými dveřmi a zákrytovým panelem. Dveře s požární od</t>
  </si>
  <si>
    <t>rozvaděč RS4. Kovo-plastová rozvodnice pro zapuštěnou montáž, 96 modulů 550x750x182mm, IP40/20, In=90A. S plnými dveřmi a zákrytovým panelem. Dveře s požární odolností dle PBŘ. Včetně kompletní výzbroje a zapojení - viz. platné shéma rozvaděče</t>
  </si>
  <si>
    <t>92</t>
  </si>
  <si>
    <t>Kompletní výzbroje a zapojení  rozvaděče RS4</t>
  </si>
  <si>
    <t>93</t>
  </si>
  <si>
    <t>rozvaděč R-VR. Kovo-plastová rozvodnice pro zapuštěnou montáž, 36 modulů 399x429x128mm, IP40/20, In=90A. S plnými dveřmi a zákrytovým panelem. Včetně kompletní</t>
  </si>
  <si>
    <t>rozvaděč R-VR. Kovo-plastová rozvodnice pro zapuštěnou montáž, 36 modulů 399x429x128mm, IP40/20, In=90A. S plnými dveřmi a zákrytovým panelem. Včetně kompletní výzbroje a zapojení - viz. platné shéma rozvaděče</t>
  </si>
  <si>
    <t>94</t>
  </si>
  <si>
    <t>Kompletní výzbroje a zapojení rozvaděče R-VR</t>
  </si>
  <si>
    <t>95</t>
  </si>
  <si>
    <t>skříně MX. Kovo-plastová skříň pro přisazenou montáž, 6 modulů 119x160x65mm, IP40/20, In=50A. Se zákrytovým panelem. Včetně kompletní výzbroje a zapojení - viz.</t>
  </si>
  <si>
    <t>skříně MX. Kovo-plastová skříň pro přisazenou montáž, 6 modulů 119x160x65mm, IP40/20, In=50A. Se zákrytovým panelem. Včetně kompletní výzbroje a zapojení - viz. platné shéma rozvaděče</t>
  </si>
  <si>
    <t>96</t>
  </si>
  <si>
    <t>Kompletní výzbroje a zapojení skříňí MX</t>
  </si>
  <si>
    <t>97</t>
  </si>
  <si>
    <t>rozvaděč RH2. Oceloplechový rozvaděč skříňový, samostatně stojící, 600X1800X400mm, IP40/20, In=630A. S plnými dveřmi a zákrytovým plechem. Včetně kompletní výzb</t>
  </si>
  <si>
    <t>rozvaděč RH2. Oceloplechový rozvaděč skříňový, samostatně stojící, 600X1800X400mm, IP40/20, In=630A. S plnými dveřmi a zákrytovým plechem. Včetně kompletní výzbroje a zapojení - viz. platné shéma rozvaděče</t>
  </si>
  <si>
    <t>98</t>
  </si>
  <si>
    <t>Kompletní výzbroje a zapojení rozvaděče RH2</t>
  </si>
  <si>
    <t>99</t>
  </si>
  <si>
    <t>rozvaděč RS1. Kovo-plastová rozvodnice pro zapuštěnou montáž, 96 modulů 550x750x182mm, IP40/20, In=90A. S plnými dveřmi a zákrytovým panelem. Včetně kompletní v</t>
  </si>
  <si>
    <t>rozvaděč RS1. Kovo-plastová rozvodnice pro zapuštěnou montáž, 96 modulů 550x750x182mm, IP40/20, In=90A. S plnými dveřmi a zákrytovým panelem. Včetně kompletní výzbroje a zapojení - viz. platné shéma rozvaděče</t>
  </si>
  <si>
    <t>100</t>
  </si>
  <si>
    <t>Kompletní výzbroje a zapojení rozvaděče RS1</t>
  </si>
  <si>
    <t>101</t>
  </si>
  <si>
    <t>rozvaděč RS2. Kovo-plastová rozvodnice pro zapuštěnou montáž, 96 modulů 550x750x182mm, IP40/20, In=90A. S plnými dveřmi a zákrytovým panelem. Dveře s požární od</t>
  </si>
  <si>
    <t>rozvaděč RS2. Kovo-plastová rozvodnice pro zapuštěnou montáž, 96 modulů 550x750x182mm, IP40/20, In=90A. S plnými dveřmi a zákrytovým panelem. Dveře s požární odolností dle PBŘ. Včetně kompletní výzbroje a zapojení - viz. platné shéma rozvaděče</t>
  </si>
  <si>
    <t>102</t>
  </si>
  <si>
    <t>Kompletní výzbroje a zapojení rozvaděče RS2</t>
  </si>
  <si>
    <t>103</t>
  </si>
  <si>
    <t>rozvaděč RS3. Kovo-plastová rozvodnice pro zapuštěnou montáž, 96 modulů 550x750x182mm, IP40/20, In=90A. S plnými dveřmi a zákrytovým panelem. Včetně kompletní v</t>
  </si>
  <si>
    <t>rozvaděč RS3. Kovo-plastová rozvodnice pro zapuštěnou montáž, 96 modulů 550x750x182mm, IP40/20, In=90A. S plnými dveřmi a zákrytovým panelem. Včetně kompletní výzbroje a zapojení - viz. platné shéma rozvaděče</t>
  </si>
  <si>
    <t>104</t>
  </si>
  <si>
    <t>Kompletní výzbroje a zapojení rozvaděče RS3</t>
  </si>
  <si>
    <t>D3</t>
  </si>
  <si>
    <t>Hromosvod a uzemnění, zemní práce</t>
  </si>
  <si>
    <t>105</t>
  </si>
  <si>
    <t>210220001</t>
  </si>
  <si>
    <t>zemnící drát FeZn pr.10mm, úplná mtž</t>
  </si>
  <si>
    <t>106</t>
  </si>
  <si>
    <t>210220101</t>
  </si>
  <si>
    <t>Montáž hromosvodného vedení svodových vodičů s podpěrami průměru do 10 mm</t>
  </si>
  <si>
    <t>107</t>
  </si>
  <si>
    <t>210220221</t>
  </si>
  <si>
    <t>jímací tyč hladká JR2,0 FeZn pr.19/2000mm, úplná montáž</t>
  </si>
  <si>
    <t>108</t>
  </si>
  <si>
    <t>210220301</t>
  </si>
  <si>
    <t>svorka hromosvodová do 2 šroubů, montáž</t>
  </si>
  <si>
    <t>109</t>
  </si>
  <si>
    <t>210220302</t>
  </si>
  <si>
    <t>svorka hromosvodová do 4 šroubů, montáž</t>
  </si>
  <si>
    <t>110</t>
  </si>
  <si>
    <t>svorka zkušební ZS FeZn, úplná montáž</t>
  </si>
  <si>
    <t>111</t>
  </si>
  <si>
    <t>28611294</t>
  </si>
  <si>
    <t>trubka drenážní flexibilní neperforovaná PVC-U DN 125 pro meliorace, dočasné nebo odlehčovací drenáže</t>
  </si>
  <si>
    <t>112</t>
  </si>
  <si>
    <t>35441061</t>
  </si>
  <si>
    <t>jímací tyč hladká JR2,0 FeZn pr.19/2000mm</t>
  </si>
  <si>
    <t>113</t>
  </si>
  <si>
    <t>35441073</t>
  </si>
  <si>
    <t>zemnící drát FeZn pr.10mm</t>
  </si>
  <si>
    <t>114</t>
  </si>
  <si>
    <t>35441077</t>
  </si>
  <si>
    <t>jímací vedení drát AlMgSi pr.8mm</t>
  </si>
  <si>
    <t>115</t>
  </si>
  <si>
    <t>35441415</t>
  </si>
  <si>
    <t>podpěra vedení do zdiva PV 1 a 15 150mm FeZn</t>
  </si>
  <si>
    <t>116</t>
  </si>
  <si>
    <t>35441703</t>
  </si>
  <si>
    <t>podpěra vedení PV na ploché a šikmé střeše</t>
  </si>
  <si>
    <t>117</t>
  </si>
  <si>
    <t>35441860</t>
  </si>
  <si>
    <t>svorka k jímací tyči 4 šrouby FeZn</t>
  </si>
  <si>
    <t>118</t>
  </si>
  <si>
    <t>35442015</t>
  </si>
  <si>
    <t>svorka zkušební ZS FeZn</t>
  </si>
  <si>
    <t>119</t>
  </si>
  <si>
    <t>35442029</t>
  </si>
  <si>
    <t>svorka univerzální SU FeZn</t>
  </si>
  <si>
    <t>120</t>
  </si>
  <si>
    <t>35442037</t>
  </si>
  <si>
    <t>svorka křížová FeZn</t>
  </si>
  <si>
    <t>121</t>
  </si>
  <si>
    <t>35442102</t>
  </si>
  <si>
    <t>ochranná stříška jímače FeZn dolní</t>
  </si>
  <si>
    <t>122</t>
  </si>
  <si>
    <t>35442103</t>
  </si>
  <si>
    <t>ochranná stříška jímače FeZn horní</t>
  </si>
  <si>
    <t>123</t>
  </si>
  <si>
    <t>460202303</t>
  </si>
  <si>
    <t>výkop kabel.rýhy šířka 50/hloubka 120cm (vozovka), zemina tř.3</t>
  </si>
  <si>
    <t>124</t>
  </si>
  <si>
    <t>4603000006</t>
  </si>
  <si>
    <t>hutnění zeminy po vrstvách při strojním záhrnu</t>
  </si>
  <si>
    <t>125</t>
  </si>
  <si>
    <t>460600031</t>
  </si>
  <si>
    <t>odvoz zeminy do 10km na deponii</t>
  </si>
  <si>
    <t>126</t>
  </si>
  <si>
    <t>460650035</t>
  </si>
  <si>
    <t>podklad nebo zához štěrkopískem</t>
  </si>
  <si>
    <t>127</t>
  </si>
  <si>
    <t>montáž a zapojení krabice zapuštěná s víčkem a ekvipotenciální svorkovnicí (HOP) KO 125</t>
  </si>
  <si>
    <t>128</t>
  </si>
  <si>
    <t>8500038820</t>
  </si>
  <si>
    <t>výstražná folie šířka 330mm</t>
  </si>
  <si>
    <t>129</t>
  </si>
  <si>
    <t>krabice zapuštěná s víčkem a ekvipotenciální svorkovnicí (HOP) KO 125, samozhášivý plast 150x150x73mm, 400V/16A, IP44</t>
  </si>
  <si>
    <t>130</t>
  </si>
  <si>
    <t>distanční izolační tyč do 950mm, pro oddálený jímač</t>
  </si>
  <si>
    <t>131</t>
  </si>
  <si>
    <t>distanční izolační tyč, úplná montáž</t>
  </si>
  <si>
    <t>132</t>
  </si>
  <si>
    <t>beton B20 (stabilizační vrstva)</t>
  </si>
  <si>
    <t>D4</t>
  </si>
  <si>
    <t>Ostatní náklady</t>
  </si>
  <si>
    <t>133</t>
  </si>
  <si>
    <t>310236241</t>
  </si>
  <si>
    <t>zazdívka otvoru ve zdivu/cihla/do 0,25m2/tl.0,90m</t>
  </si>
  <si>
    <t>134</t>
  </si>
  <si>
    <t>346234311</t>
  </si>
  <si>
    <t>omítka na stěně/jednotl.plocha do 1,00m2/vč.malty</t>
  </si>
  <si>
    <t>135</t>
  </si>
  <si>
    <t>971024451</t>
  </si>
  <si>
    <t>vybour.otvoru ve zdi/cihla/ do pr.60mm/tl.do 0,45m</t>
  </si>
  <si>
    <t>136</t>
  </si>
  <si>
    <t>974029139</t>
  </si>
  <si>
    <t>vysekání rýhy/zeď cihla/ hl.do 30mm/š.do 30mm</t>
  </si>
  <si>
    <t>137</t>
  </si>
  <si>
    <t>5,015=5.015 [A]</t>
  </si>
  <si>
    <t>D5</t>
  </si>
  <si>
    <t>Revize, zkoušky, měření</t>
  </si>
  <si>
    <t>138</t>
  </si>
  <si>
    <t>210280003</t>
  </si>
  <si>
    <t>zkoušky a prohlídky el.rozvodů a zařízení celková prohlídka pro objem mtž. prací do 1 000 000 Kč</t>
  </si>
  <si>
    <t>139</t>
  </si>
  <si>
    <t>Zkoušky technologických zařízení pod napětím</t>
  </si>
  <si>
    <t>140</t>
  </si>
  <si>
    <t>Uvedení do provozu</t>
  </si>
  <si>
    <t>141</t>
  </si>
  <si>
    <t>vypracování zprávy VR/cena akce do 1.000.000 kč</t>
  </si>
  <si>
    <t xml:space="preserve">  SO 10-65-01</t>
  </si>
  <si>
    <t>ŽST Praha Libeň, demolice st.4029/26 a přilehlých objektů</t>
  </si>
  <si>
    <t>SO 10-65-01</t>
  </si>
  <si>
    <t>R014111(1)</t>
  </si>
  <si>
    <t>934</t>
  </si>
  <si>
    <t>Odpad mědi a jejich slitin (bronz, mosaz) - 17 04 01</t>
  </si>
  <si>
    <t>2,5=2.500 [A]</t>
  </si>
  <si>
    <t>R014112(2)</t>
  </si>
  <si>
    <t>935</t>
  </si>
  <si>
    <t>Odpad hliníku - 17 04 02</t>
  </si>
  <si>
    <t>R014112(3)</t>
  </si>
  <si>
    <t>936</t>
  </si>
  <si>
    <t>Železný šrot - konstrukce, stožáry, kolej. - 17 04 05</t>
  </si>
  <si>
    <t>98,65=98.650 [A]</t>
  </si>
  <si>
    <t>0,5=0.500 [A]</t>
  </si>
  <si>
    <t>417,748*1,9=793.721 [A]</t>
  </si>
  <si>
    <t>POPLATKY ZA LIKVIDACŮ ODPADŮ NEKONTAMINOVANÝCH - 17 01 02 STAVEBNÍ A DEMOLIČNÍ SUŤ (CIHLY) - VČETNĚ DOPRAVY</t>
  </si>
  <si>
    <t>viz.: Bourání konstrukcí z cihel a tvárnic s odvozem do 20KM * objemová hmotnost   
222,237*1,9=422,250 [A]</t>
  </si>
  <si>
    <t>odhad  
1=1,000 [A]</t>
  </si>
  <si>
    <t>viz.: Bourání konstrukcí ze železobetonu s odvozem do 20KM * objemová hmotnost  
266,239*2,5=665.598 [A]</t>
  </si>
  <si>
    <t>viz.: Bourání konstrukcí ze dřeva s odvozem do 20km * objemová hmotnost  
146,082*0,8=116.866 [A]</t>
  </si>
  <si>
    <t>R015180</t>
  </si>
  <si>
    <t>908</t>
  </si>
  <si>
    <t>POPLATKY ZA LIKVIDACŮ ODPADŮ NEKONTAMINOVANÝCH - 17 02 02 SKLO Z INTERIÉRŮ REKONSTRUOVANÝCH OBJEKTŮ - VČETNĚ DOPRAVY</t>
  </si>
  <si>
    <t>okenní výplně  
plocha*šířka+objemová hmotnost+30%rezerva  
9*0,08*2,6*1,3=2.434 [A]  
4,5*0,08*2,6*1,3=1.217 [B]  
(22,5+1,3056+1,575+1,125+0,75)*0,008*2,6*1,3=0.737 [C]  
 Celkem: A+B+C=4.388 [D]</t>
  </si>
  <si>
    <t>R015190</t>
  </si>
  <si>
    <t>909</t>
  </si>
  <si>
    <t>POPLATKY ZA LIKVIDACŮ ODPADŮ NEKONTAMINOVANÝCH - 17 02 03 PLASTY Z INTERIÉRŮ REKONSTRUOVANÝCH OBJEKTŮ - VČETNĚ DOPRAVY</t>
  </si>
  <si>
    <t>R015240</t>
  </si>
  <si>
    <t>911</t>
  </si>
  <si>
    <t>POPLATKY ZA LIKVIDACŮ ODPADŮ NEKONTAMINOVANÝCH - 20 03 99 ODPAD PODOBNÝ KOMUNÁLNÍMU ODPADU - VČETNĚ DOPRAVY</t>
  </si>
  <si>
    <t>odhad  
2=2,000 [A]</t>
  </si>
  <si>
    <t>R015310</t>
  </si>
  <si>
    <t>915</t>
  </si>
  <si>
    <t>POPLATKY ZA LIKVIDACŮ ODPADŮ NEKONTAMINOVANÝCH - 16 02 14 ELEKTROŠROT (VYŘAZENÁ EL. ZAŘÍZENÍ APŘÍSTR. - AL, CU A VZ. KOVY) - VČETNĚ DOPRAVY</t>
  </si>
  <si>
    <t>odhad  
1=1.000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</si>
  <si>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</si>
  <si>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R015320</t>
  </si>
  <si>
    <t>916</t>
  </si>
  <si>
    <t>POPLATKY ZA LIKVIDACŮ ODPADŮ NEKONTAMINOVANÝCH - 17 05 04 STÁVAJÍCÍ SYPANÝ MATERIÁL Z NÁSTUPIŠŤ - VČETNĚ DOPRAVY</t>
  </si>
  <si>
    <t>40*3*0,5*1,5=90.000 [A]</t>
  </si>
  <si>
    <t>R015390</t>
  </si>
  <si>
    <t>918</t>
  </si>
  <si>
    <t>POPLATKY ZA LIKVIDACŮ ODPADŮ NEKONTAMINOVANÝCH - 16 02 14 PRŮCHODKY, POJISTKY - VČETNĚ DOPRAVY</t>
  </si>
  <si>
    <t>odhad  
0.3=0,300 [A]</t>
  </si>
  <si>
    <t>POPLATKY ZA LIKVIDACŮ ODPADŮ NEKONTAMINOVANÝCH - 17 06 04 ZBYTKY IZOLAČNÍCH MATERIÁLŮ - VČETNĚ DOPRAVY</t>
  </si>
  <si>
    <t>R015430</t>
  </si>
  <si>
    <t>920</t>
  </si>
  <si>
    <t>POPLATKY ZA LIKVIDACŮ ODPADŮ NEKONTAMINOVANÝCH - 17 09 04 LAMINÁT Z DEMOLIC RELÉOVÝCH DOMKŮ - VČETNĚ DOPRAVY</t>
  </si>
  <si>
    <t>R015580</t>
  </si>
  <si>
    <t>925</t>
  </si>
  <si>
    <t>POPLATKY ZA LIKVIDACŮ ODPADŮ NEBEZPEČNÝCH - 07 03 04* ODPADNÍ ŘEDIDLA - VČETNĚ DOPRAVY</t>
  </si>
  <si>
    <t>odhad  
0,1=0.100 [A]</t>
  </si>
  <si>
    <t>R015590</t>
  </si>
  <si>
    <t>926</t>
  </si>
  <si>
    <t>POPLATKY ZA LIKVIDACŮ ODPADŮ NEBEZPEČNÝCH - 08 01 11* ODPADNÍ NÁTĚROVÉ HMOTY - VČETNĚ DOPRAVY</t>
  </si>
  <si>
    <t>povlaková krytina  
plocha*šířka*objemová hmotnost+50%rezerva  
střecha  
338,089*0,008*2,7*1,5=10,954 [A]  
základové pasy  
75,14*0,008*2,7*1,5=2,435 [B]  
základová deska  
282,674*0,008*2,7*1,5=9,159 [C]  
tepelná izolace  
podlaha+stropní konstrukce  
168,175*0,12*0,035*1,5=1,060 [D]  
168,175*0,1*0,035*1,5=0,883 [E]  
Celkem: A+B+C+D+E=24,491 [F]</t>
  </si>
  <si>
    <t>000.1</t>
  </si>
  <si>
    <t>plocha*délka*objemová hmotnost + 30% rezerva  
1,4285*3,45*2,5*1,3=16.017 [A]</t>
  </si>
  <si>
    <t>odhad  
0,5=0.500 [A]</t>
  </si>
  <si>
    <t>odhad  
0,6=0.600 [A]</t>
  </si>
  <si>
    <t>R015680</t>
  </si>
  <si>
    <t>930</t>
  </si>
  <si>
    <t>POPLATKY ZA LIKVIDACŮ ODPADŮ NEBEZPEČNÝCH - 17 06 05* STAVEBNÍ MATERIÁLY OBSAHUJÍCÍ AZBEST - VČETNĚ DOPRAVY</t>
  </si>
  <si>
    <t>plocha obvodového pláště*šířřka stěny*objemová hmotnost+30%rezerva  
214,0412*0,02*2*1,8*1,3=20.034 [A]  
130,1276*0,02*2*1,8*1,3=12.180 [B]]  
38,784*0,02*1,8*1,3=1.815 [C] 
Celkem: A+B+C=34.029 [D]</t>
  </si>
  <si>
    <t>R-02211</t>
  </si>
  <si>
    <t>ODPOJENÍ OBJEKTU OD INŽENÝRSKÝCH SÍTÍ - KANALIZACE</t>
  </si>
  <si>
    <t>zahrnuje náklady na pořízení, provozování, udržování a likvidaci objednatelem požadovaného zařízení</t>
  </si>
  <si>
    <t>R-02212</t>
  </si>
  <si>
    <t>ODPOJENÍ OBJEKTU OD INŽENÝRSKÝCH SÍTÍ - SILNOPROUD</t>
  </si>
  <si>
    <t>11010</t>
  </si>
  <si>
    <t>VŠEOBECNÉ VYKLIZENÍ ZASTAVĚNÉHO ÚZEMÍ</t>
  </si>
  <si>
    <t>kovárna  
33.05=33,050 [A]  
sklad 1  
56.525=56,525 [B]  
sklad 2  
36.55=36,550 [C]  
šatna  
29.4=29,400 [D]  
koupelna  
9.1=9,100 [E]  
kancelář Mistra  
8.05=8,050 [F]  
9.8=9,800 [G]  
kanceláře  
27.6=27,600 [H]  
29.4=29,400 [I]  
Celkem: A+B+C+D+E+F+G+H+I=239,475 [J]</t>
  </si>
  <si>
    <t>zahrnuje odstranění všech překážek pro uskutečnění stavby</t>
  </si>
  <si>
    <t>R131838</t>
  </si>
  <si>
    <t>HLOUBENÍ JAM ZAPAŽ I NEPAŽ TŘ. II</t>
  </si>
  <si>
    <t>plocha*hloubka+40% rezerva  
0,408*12,088*1,4=6,905 [A]  
2,407*0,6*1,4=2,022 [B]  
7,76*0,9*1,4=9,778 [C]  
8,947*2,9*1,4=36,325 [D]  
8,436*1*1,4=11,810 [E]  
8,92*9,5*1,4=118,636 [F]  
8,254*0,95*1,4=10,978 [G]  
8,662*6,95*1,4=84,281 [H]  
7,762*0,75*1,4=8,150 [I]  
7,647*1,7*1,4=18,200 [J]  
1,884*0,6*1,4=1,583 [K]  
6,261*1,125*1,4=9,861 [L]  
6,301*0,15*1,4=1,323 [M]  
5,335*12,025*1,4=89,815 [P]  
1,402*0,6*1,4=1,178 [O]  
0,408*12,088*1,4=6,905 [N]  
Celkem: A+B+C+D+E+F+G+H+I+J+K+L+M+P+O+N=417,750 [Q]</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</si>
  <si>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</si>
  <si>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003</t>
  </si>
  <si>
    <t>Svislé konstrukce</t>
  </si>
  <si>
    <t>R_381193</t>
  </si>
  <si>
    <t>skladovaci kontejner</t>
  </si>
  <si>
    <t>skladovací kontejner po dobu 12 měsíců. včetně dovozu, uložení, odvozu   
3*12=36,000 [A]</t>
  </si>
  <si>
    <t>966148</t>
  </si>
  <si>
    <t>BOURÁNÍ KONSTRUKCÍ Z CIHEL A TVÁRNIC S ODVOZEM DO 20KM</t>
  </si>
  <si>
    <t>(Plocha zdiva - plocha otvorů)* šířka zdiva + 40% rezerva  
(165,648+67,57+6,67+40,136-45-1,3056-4,8-10,08)*0,45*1,4=137,868 [A]  
(66,74+23,08075+8,165-1,575)*0,3*1,4=40,493 [B]  
(46,1615+7,4774+4,41441+120,7+9,4075+13,2225+24,353-16,2-1,6)*0,15*1,4=43,667 [C]  
(6,29835-4,8)*0,1*1,4=0,150 [D]  
Celkem: A+B+C+D=222,178 [E]</t>
  </si>
  <si>
    <t>základ  
plocha * hloubka*40% rezerva  
76,353*1*1,4=106,894 [A]  
Základová deska  
282,674*0,2*1,4=79,149 [B]  
průvlak  
7,244*0,45*1,4=4,564 [C]  
stropní deska  
229,195*0,2*1,4=64,175 [D]  
šachty+zákrytové desky  
0,997*2*1,4+2,091*0,3*1,4=3,670 [E]  
0,358*2*1,4+0,65*0,2*1,4=1,184 [F]  
zámková dlažba  
58,96*0,08*1,4=6,604 [G]  
Celkem: A+B+C+D+E+F+G=266,240 [H]</t>
  </si>
  <si>
    <t>966178</t>
  </si>
  <si>
    <t>BOURÁNÍ KONSTRUKCÍ ZE DŘEVA S ODVOZEM DO 20KM</t>
  </si>
  <si>
    <t>stroní konstrukce  
Plocha*šířka+30% rezerva  
168,175*0,2*1,3=43,726 [A]  
trámy  
plocha*délka*počet + 30% rezerva  
0,02*9,7*28*1,3=7,062 [B]  
0,02*6,35*13*1,3=2,146 [C]  
střešní konstrukce  
338,079*0,2*1,3=87,901 [D]  
dveře  
1,773*0,05*13*1,3=1,498 [H]  
nábytek - odhad  
3.75=3,750 [F]  
Celkem: A+B+C+D+H+F=146,083 [I]</t>
  </si>
  <si>
    <t>96618</t>
  </si>
  <si>
    <t>BOURÁNÍ KONSTRUKCÍ KOVOVÝCH</t>
  </si>
  <si>
    <t>vrata   
plocha*tl*počet*objemová hmotnost  
3,36*0,02*3*7,8=1,572 [A]  
mříže  
plocha*délka*počet*objemová hmotnost  
0,165*1,5*11*7,8=21,236 [B]  
vnitřní vybavení odhad  
2=2,000 [C]  
Celkem: A+B+C=24,808 [D]</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</si>
  <si>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</si>
  <si>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96618B</t>
  </si>
  <si>
    <t>BOURÁNÍ KONSTRUKCÍ KOVOVÝCH - DOPRAVA</t>
  </si>
  <si>
    <t>ODVOZ DO VÝKUPNY KOVŮ  
20=20,000 [A]</t>
  </si>
  <si>
    <t>009.1</t>
  </si>
  <si>
    <t>914411</t>
  </si>
  <si>
    <t>DOPRAVNÍ ZNAČKY 100X150CM OCELOVÉ - DODÁVKA A MONTÁŽ</t>
  </si>
  <si>
    <t>dopravní značení IP22 - Vjezd a výjezd vozidel ze stavby  
1=1,000 [A]</t>
  </si>
  <si>
    <t>914413</t>
  </si>
  <si>
    <t>DOPRAVNÍ ZNAČKY 100X150CM OCELOVÉ - DEMONTÁŽ</t>
  </si>
  <si>
    <t>914419</t>
  </si>
  <si>
    <t>DOPRAV ZNAČKY 100X150CM OCEL - NÁJEMNÉ</t>
  </si>
  <si>
    <t>dopravní značení IP22 - Vjezd a výjezd vozidel ze stavby  
odhad doby prací na stavbě  
30=30,000 [A]</t>
  </si>
  <si>
    <t>plocha nosné konstrukce*šířka*počet ks*objemová hmotnost  
4,997*0,16*9*7,856.126=56,126 [A]  
plocha vaznice*délka*počet*objemová hmotnost  
0,005*36,28*20*7,828.298=28,298 [B]  
ocelová vrata  
5,75*6,345*0,05*7,814.229=14,229 [C]  
Celkem: A+B+C=98,653 [D]</t>
  </si>
  <si>
    <t xml:space="preserve">  SO_10-61-01</t>
  </si>
  <si>
    <t>Hala, ST, OTV</t>
  </si>
  <si>
    <t>SO_10-61-01</t>
  </si>
  <si>
    <t>(R)740</t>
  </si>
  <si>
    <t>Ochrana stavby před účinky bludných proudů, uzemnění</t>
  </si>
  <si>
    <t>(R)260</t>
  </si>
  <si>
    <t>zemnící pásek FeZn 30x4 mm</t>
  </si>
  <si>
    <t>viz část: Ochrana stavby před účinky bludných proudů,  
uzemnění</t>
  </si>
  <si>
    <t>Položka obsahuje: vývody uzemnění, založení uzemnění do podkladního betonu, distančníky</t>
  </si>
  <si>
    <t>(R)261</t>
  </si>
  <si>
    <t>Betonové distančníky (dlažba)</t>
  </si>
  <si>
    <t>Betonové distančníky - betonová dlaždice použitá jako distančník tl. 50mm.</t>
  </si>
  <si>
    <t>(R)262</t>
  </si>
  <si>
    <t>Svar 100 mm jednostranný, provaření výztuže</t>
  </si>
  <si>
    <t>Provedení svarů - provaření výztuže svary délky 100mm.   
Položka obsahuje:svary pro vývody z pilot, pásky FeZn, základová deska (dolní výztuž), skryté svody ve vybraných sloupech (stěnách) do úrovně střechy, provaření po obvodu střechy, přivaření vývodů, příložek, včatně pomocných kotvících konstrukcí a materiálu</t>
  </si>
  <si>
    <t>(R)263</t>
  </si>
  <si>
    <t>teplem smrštitelná trubice s lepidlem (středněstěnná) na pásek FeZn 30x4 mm, zasmrštění</t>
  </si>
  <si>
    <t>teplem smrštitelná trubice s lepidlem (středněstěnná) na pásek FeZn 30x4 mm + zasmrštění</t>
  </si>
  <si>
    <t>(R)264</t>
  </si>
  <si>
    <t>pomocný bodový svar dle TP 124</t>
  </si>
  <si>
    <t>provaření výztuže základových pasů a základové desky</t>
  </si>
  <si>
    <t>(R)265</t>
  </si>
  <si>
    <t>Příložky ve tvaru ,,L</t>
  </si>
  <si>
    <t>použití zbytkového materiálu - zbytková výztuž průměru min. 12 mm, včetně úpravy tvaru</t>
  </si>
  <si>
    <t>(R)266</t>
  </si>
  <si>
    <t>C.R.M. vývody z provařované výztuže</t>
  </si>
  <si>
    <t>C.R.M. vývody z provařované výztuže.  vývody v podobě typového výrobku dle technických podmínek MD ČR TP 124, obr. 3a, nerez deska s prvky pro    
svařování</t>
  </si>
  <si>
    <t>(R)267</t>
  </si>
  <si>
    <t>zalití obětované anody</t>
  </si>
  <si>
    <t>bentonit 30 kg, pytel, - bentonit promíchaný s vodou + zalií obětované anody touto směsí</t>
  </si>
  <si>
    <t>(R)268</t>
  </si>
  <si>
    <t>Průchodka uzemnění hydroizolaci na střeše např.</t>
  </si>
  <si>
    <t>uzemnění hydroizolaci na střeše dle vybraného dodavatele hydroizolačního souvrství</t>
  </si>
  <si>
    <t>(R)269</t>
  </si>
  <si>
    <t>pružný vodič YY 50mm2</t>
  </si>
  <si>
    <t>pružný vodič YY 50mm2 zakončený kabelovým okem pro připojení ocelové příhradové konstrukce, šrouby M10, pérové podložky proti povolení, montáž a připojení.</t>
  </si>
  <si>
    <t>(R)270</t>
  </si>
  <si>
    <t>pružný vodič YY 25mm</t>
  </si>
  <si>
    <t>pružný vodič YY 25mm2 zakončený kabelovým okem pro připojení kolejnice a ocelových sloupků, šrouby M10, pérové podložky proti povolení, montáž a připojení.</t>
  </si>
  <si>
    <t>(R)271</t>
  </si>
  <si>
    <t>závitová tyč z korozivzdorné oceli pro uzemnění</t>
  </si>
  <si>
    <t>závitová tyč z korozivzdorné oceli pro uzemnění délky 0,3m přivařena do výztuže základové desky, včetně osazení a provedení svarů</t>
  </si>
  <si>
    <t>(R)272</t>
  </si>
  <si>
    <t>přechodové elektrody pro svařování korozivzdorné oceli a betonářské výztuže</t>
  </si>
  <si>
    <t>přechodové elektrody pro svařování korozivzdorné oceli a betonářské výztuže - balení</t>
  </si>
  <si>
    <t>(R)273</t>
  </si>
  <si>
    <t>kontrolní šachta uzemnění</t>
  </si>
  <si>
    <t>šachty plastové s víkem, konstrukce bude volena dle přepokládaného zatížení. Rozměry průměr cca 500 mm    
případně 500 x 300 mm.</t>
  </si>
  <si>
    <t>(R)274</t>
  </si>
  <si>
    <t>Schottkyho dioda</t>
  </si>
  <si>
    <t>Schottkyho dioda dimenzovaná na překlenovací proud a napětí dle měřených parametrů v místě stavby</t>
  </si>
  <si>
    <t>(R)275</t>
  </si>
  <si>
    <t>Měření uzemňovací soustavy dle ČSN 33 2000-5-54 ed.3 a ČSN EN 62 305-3 ed.2</t>
  </si>
  <si>
    <t>Měření uzemňovací soustavy dle ČSN 33 2000-5-54 ed.3 a ČSN EN 62 305-3 ed.2, včetně zpracování výstupů.</t>
  </si>
  <si>
    <t>(R)276</t>
  </si>
  <si>
    <t>Drobný materiál, značení uzemnění , číslování vývodů</t>
  </si>
  <si>
    <t>(R)277</t>
  </si>
  <si>
    <t>Výchozí revize uzemňovací soustavy</t>
  </si>
  <si>
    <t>(R)278</t>
  </si>
  <si>
    <t>Dozor specializovaného pracoviště</t>
  </si>
  <si>
    <t>zajišťuje specializované pracoviště dle TP 124 a SR 5/7(S)</t>
  </si>
  <si>
    <t>(R)279</t>
  </si>
  <si>
    <t>měření vlivu bludných proudů v průběhu stavby dle SR 5/7 (S) a TP 124</t>
  </si>
  <si>
    <t>měření vlivu bludných proudů v průběhu stavby dle SR 5/7 (S) a TP 124 - zajišťuje specializované pracoviště dle TP 124 a SR 5/7(S)</t>
  </si>
  <si>
    <t>(R)280</t>
  </si>
  <si>
    <t>měření vlivu bludných proudů po dokončení stavby včetně vypracování závěrečné zprávy DEMZ dle SR 5/7 (S) a TP 124</t>
  </si>
  <si>
    <t>02140</t>
  </si>
  <si>
    <t>PROSTORY PRO OBJEDNATELE - SKLADY</t>
  </si>
  <si>
    <t>vybavení skladů ST  
celkový počet skladů  
4=4,000 [A]  
vybavení skladů OTV  
celkový počet skladů  
4=4,000 [B]  
Celkem: A+B=8,000 [C]</t>
  </si>
  <si>
    <t>02210</t>
  </si>
  <si>
    <t>VYBAVENÍ PRO OBJEDNATELE - KANCELÁŘE</t>
  </si>
  <si>
    <t>počet kanceláří ST  
5=5,000 [A]  
počet kanceláří OTV  
2=2,000 [B]  
Celkem: A+B=7,000 [C]</t>
  </si>
  <si>
    <t>02911</t>
  </si>
  <si>
    <t>OSTATNÍ POŽADAVKY - GEODETICKÉ ZAMĚŘENÍ</t>
  </si>
  <si>
    <t>HM</t>
  </si>
  <si>
    <t>zahrnuje veškeré náklady spojené s objednatelem požadovanými pracemi</t>
  </si>
  <si>
    <t>02940</t>
  </si>
  <si>
    <t>OSTATNÍ POŽADAVKY - VYPRACOVÁNÍ REALIZAČNÍ DOKUMENTACE</t>
  </si>
  <si>
    <t>realizační dokumentace ocelové konstrukce  
1=1,000 [A]  
realizační dokumentace prefabrikovaných schodišť  
1*0,5*0.5=0,250 [B]  
realizační dokumentace předpjatých dutinových panelů  
1*0,5*0.5=0,250 [C]  
realizační dokumentace venkovních rolet  
1*0,75*0.75=0,563 [D]  
realizační dokumentace světlíků  
1*0,25*0.25=0,063 [E]  
Celkem: A+B+C+D+E=2,126 [F]</t>
  </si>
  <si>
    <t>1=1.000 [A]</t>
  </si>
  <si>
    <t>R014112(4)</t>
  </si>
  <si>
    <t>937</t>
  </si>
  <si>
    <t>Směsné kovy - 17 04 07</t>
  </si>
  <si>
    <t>položky 131738*2,6-015140-015330  
2,6*4314,617-(4314,617*2,6/2)-350=5 259,002 [A]</t>
  </si>
  <si>
    <t>položky 132838+131838+136838 * 2,8  
(232,208+326,799+253)*2,8=2 273,620 [A]</t>
  </si>
  <si>
    <t>odhadované množství  
0,05=0.050 [A]</t>
  </si>
  <si>
    <t>půdorysná plocha*výška* objem tíha * rezerva 10%  
250*0,15*2,2*1,1=90,750 [A]</t>
  </si>
  <si>
    <t>Odstranění betonových panelů,  
odstranění betonových konstrukcí a základů   
10=10.000 [A]</t>
  </si>
  <si>
    <t>odhadované množství  
3=3,000 [A]</t>
  </si>
  <si>
    <t>odhadované množství  
350=350.000 [A]</t>
  </si>
  <si>
    <t>odhadované množství  
2=2.000 [A]</t>
  </si>
  <si>
    <t>půdorysná plocha výkopů * výška * rezerva 10%  
1880*0,5*1,1=1 034.000 [A]</t>
  </si>
  <si>
    <t>odhadované množství  
0,5=0,500 [A]</t>
  </si>
  <si>
    <t>odhad  
0,05=0.050 [A]</t>
  </si>
  <si>
    <t>R015620</t>
  </si>
  <si>
    <t>928</t>
  </si>
  <si>
    <t>POPLATKY ZA LIKVIDACŮ ODPADŮ NEBEZPEČNÝCH - 17 04 10* KABELY S IZOLACÍ PAPÍR - OLEJ - VČETNĚ DOPRAVY</t>
  </si>
  <si>
    <t>odhadované množství  
0,5=0.500 [A]</t>
  </si>
  <si>
    <t>kontaminovaná zemina   
4314,617*2,6/2=5 609.002 [A]</t>
  </si>
  <si>
    <t>131739</t>
  </si>
  <si>
    <t>položka 131738*30  
4314,617*30=129 438,510 [A]</t>
  </si>
  <si>
    <t>131839</t>
  </si>
  <si>
    <t>položka 131838*30  
položka 132838*30  
 326,8*30=9 804,000 [A]  
 235,208*30=7 056,240 [B]  
Celkem: A+B=16 860,240 [C]</t>
  </si>
  <si>
    <t>136839</t>
  </si>
  <si>
    <t>VYKOP V UZAVŘ PROSTORÁCH A POD ZÁKLADY TŘ. II PŘÍPL 1KM</t>
  </si>
  <si>
    <t>položka 136739*30  
253*30=7 590,000 [A]</t>
  </si>
  <si>
    <t>štěrkopísek třídy G3  
podlaha a pasy pod halou  
plocha příčného řezu * délka * rezerva 10*  
6,5*33*1,1=235,950 [A]  
v oblasti montážní jámy  
plocha příčného řezu * délka * rezerva 10*  
(3+1,5+2,5+2,5)*35*1,1=365,750 [B]  
pod admin. objektem OTV  
půdorysná plocha příčného řezu * délka * rezerva 10%  
10*36,5*1,1=401,500 [C]  
pod admin. objektem ST  
půdorysná plocha * výška * rezerva 10%  
420*0,3*1,1=138,600 [D]  
plocha příčného řezu v oblastí pasů * celková délka * rezerva 10%  
1*60*1,1=66,000 [E]  
Pískový podsyp a obsyp potrubí  
zpětný zásyp v rámci D.2.1.6. vodovodní přípojka  
celková výměra  
2,4+7,2=9,600 [F]  
Pískový podsyp a obsyp potrubí  
zpětný zásyp v rámci D.2.1.6.STL plynovodní přípojka  
celková výměra  
2,16+6,48=8,640 [G]  
Pískový podsyp a obsyp potrubí  
zpětný zásyp v rámci D.2.1.6.přeložka areálové kanalizace  
celková výměra  
40,8=40,800 [H]  
Konečný zához výkopu zeminou  
celková výměra  
168,3=168,300 [I]  
Pískový podsyp a obsyp potrubí  
zpětný zásyp v rámci D.2.2.1.3.2. vnitřní plynovod  
celková výměra  
32,88=32,880 [J]  
Konečný zához výkopu zeminou  
celková výměra  
98,64=98,640 [K]  
Písek pro podsyp a obsyp potrubí v rámci D.2.2.1.3.1.  
vnitřní vodovod  
celková výměra  
43,2=43,200 [L]  
Písek pro podsyp a obsyp potrubí v rámci D.2.2.1.3.1.  
vnitřní kanalizace  
celková výměra  
78=78,000 [M]  
Celkem: A+B+C+D+E+F+G+H+I+J+K+L+M=1 687,860 [N]</t>
  </si>
  <si>
    <t>R131738</t>
  </si>
  <si>
    <t>HLOUBENÍ JAM ZAPAŽ I NEPAŽ TŘ. I</t>
  </si>
  <si>
    <t>výkopy pod admin. objektem OTV  
půdorysná plcoha * výška *rezerva 10%  
415*1,5*1,1=684,750 [V]  
výkopy pod halou v oblasti montážní jámy z řezu 1-1  
plocha podélného řezu haly * šířka výkopu montážní jámy * rezerva 10% * počet  
64,73*4,1*1,1*2=583,865 [W]  
výkopy pod halou pro základové pasy v oblasti montážních jam z řezu H-H  
plocha příčného řezu u zkladového pasu tl. 620 * plocha příčného řezu pod podlahou mezi jámamy * plocha příčného řezu u zkladového pasu tl. 500 * délka výkopu montážních jam * rezerva 10%   
2,4*1,3*3,5*32,3*1,1=387,988 [X]  
výkopy pod halou pro základové pasy a ŽB desku mezi pilíři a montážními jámamy z řezu J-J  
plocha příčného řezu * délka * rezerva 10%  
10,15*24,7*1,1=275,776 [Y]  
výkopy pod halou pro základové pasy západního čela  
plocha příčného řezu z řezu 1-1 * délka * rezerva 10%  
1,92*16,5*1,1=34,848 [Z]  
výkopy pod halou pro základové pasy východního čela k montážním jámám z řezu 1-1  
plcoha příčného řezu * délka * rezerva 10%  
4,5*16,5*1,1=81,675 [AA]  
výkopy pod základovými pasy admin. objektu ST  
plocha příčného řezu * délka * rezerva 10%  
3*60,75*1,1=200,475 [AB]  
výkopy pod základovoui deskou admin. objektu ST  
půdorysná plocha * výška * rezerva 10%  
330,2*0,6*1,1=217,932 [AC]  
výkopy patek sloupků oplocení * počet * rezerva 5%  
0,8*0,4*0,25*37*1,05=3,108 [AD]  
výkopy pro venkovní patku pro naviják  
délka*šířka*výška*rezerva5%  
4*2*1,5*1,05=12,600 [AE]  
výkopy v rámci D.2.1.6. vodovodní přípojka  
celková výměra  
10=10,000 [AF]  
výkopy v rámci D.2.1.6. STL plynovodní  přípojka  
celková výměra  
9=9,000 [AG]  
výkopy v rámci D.2.1.6. přeložka areálové kanalizace  
Výkop pro pokládku potrubí šířky 1m, pažený, hloubka výkopu dle podélného řezu 1,7m - 2,4m  
celková výměra  
2,4*1*102=244,800 [AH]  
výkopy v rámci D.2.2.1.3.2. vnitřní plynovod  
celková výměra  
1*2,4*137=328,800 [AI]  
výkopy v rámci D.2.2.1.3.1.  
vnitřní vodovod  
celková výměra  
135*2*1=270,000 [AJ]  
výkopy v rámci D.2.2.1.3.1.  
vnitřní kanalizace  
celková výměra  
323*3*1=969,000 [AK]  
Celkem: V+W+X+Y+Z+AA+AB+AC+AD+AE+AF+AG+AH+AI+AJ+AK=4 314,617 [AL]</t>
  </si>
  <si>
    <t>výkopy RN1  
délka * šířka * výška * rezerva 10%  
7,5*5,2*0,95*1,1=40,755 [A]  
výkopy RN2  
délka * šířka * výška * rezerva 10%  
9,1*3*1,8*1,1=54,054 [B]  
výkopy kabelovodní šachty v rámci SO 10-40-01  
plocha příčného řezu * délka * rezerva 10%  
6,2*12*1,1=81,840 [C]  
výkopy pro štěrkovýpolštář montážní jámy  
plocha podelného řezu včetně jímky * šířka výkopu * rezerva 10% * počet  
19,5*3,5*1,1*2=150,150 [D]  
Celkem: A+B+C+D=326,799 [E]</t>
  </si>
  <si>
    <t>R132838</t>
  </si>
  <si>
    <t>rýhy pro štěrkopískové polšáře pod základovými pasy Haly a admin. objek. OTV  
plocha příčného řezu * délka * rezerva 10%  
0,24*(224+8,7)*1,1=61,433 [A]  
prohloubený základ mezi halou a admin. objektem ST u kabelovodu SO 10-40-01  
plocha podélného řezu * šířka * rezerva 10%  
10*1,62*1,1=17,820 [D]  
rýhy pro štěrkopískové polšáře pod základovými pasy admin. objek. ST  
plocha příčného řezu * délka * rezerva 10%  
0,57*65*1,1=40,755 [B]  
rýhy pro areálovou kanalizaci v rámci SO 10-50-01  
délka * šířka * výška * rezerva 10%  
102*1*1*1,1=112,200 [C]  
Celkem: A+D+B+C=232,208 [E]</t>
  </si>
  <si>
    <t>R136838</t>
  </si>
  <si>
    <t>VYKOP V UZAVŘ PROSTORÁCH A POD ZÁKLADY TŘ. II</t>
  </si>
  <si>
    <t>výkopy v oblasti kabelovodu a kabelových spletenců  
plocha příčného řezu * celková délka * rezerva 10%  
2,3*100*1,1=253,000 [A]</t>
  </si>
  <si>
    <t>základy rampy z betonových dílců ze ztraceného bednění 500x250x200  
půdorysná plocha * výška * rezerva 5%  
2,5*1,5*1,05=3.938 [B] 
venkonví rampa  
řezná plocha * šířka * rezerva 5%  
20*0,2*1,0=4.000 [A] 
 tvárnice u zarážedel  
délky*šířka*výška*rezerva 5%  
3,5*0,35*0,53*1,05=0.682 [C]  
jímka v RN1 a  RN2 pro vířívý ventil v retenční nádrži z bednících tvárnic tl. 100 mm a beton dna tl. 150 mm  ((0,8+0,15)*2*0,5*0,1+(0,35+0,7)*2*0,5*0,1+0,15*0,5*0,15)*2=0.423 [D] 
Celkem: B+A+C+D=9.043 [E]</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</si>
  <si>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</si>
  <si>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272315</t>
  </si>
  <si>
    <t>ZÁKLADY Z PROSTÉHO BETONU DO C30/37</t>
  </si>
  <si>
    <t>patky oplocení - délka * šířka * výška * počet * rezerva 5%  
0,8*0,25*0,4*39*1,05=3,276 [A]</t>
  </si>
  <si>
    <t>ZÁKLADY ZE ŽELEZOBETONU DO C25/30</t>
  </si>
  <si>
    <t>základy haly  
celková výměra  
(76,4132*0,85)+(875,58*0,35)+(58,3*0,55)+(1,7*31)=456,169 [A]  
základy admin. objektu OTV  
celková výměra  
(42,5*0,85)+(300*0,2)+(32,5*0,275)+(0,5*0,5*2*7,66)=108,893 [B]  
základy admin. objektu ST  
celková výměra  
(30*1)+(322*0,2)+(0,5*0,5*3,76)+(0,5*0,5*7,385*2)+(0,5*0,5*6,175)+(22,8*0,275)=106,846 [C]  
RN1 - deska - stěny  
deska  
půdorysná plocha * výška * rezerva 5%  
36*0,25*1,05=9,450 [D]  
stěny  
půdorysná plocha * výška * rezerva 5%  
6*1,895*1,05=11,939 [E]  
RN2 - deska - stěny  
deska  
půdorysná plocha * výška * rezerva 5%  
25,25*0,25*1,05=6,628 [F]  
stěny  
půdorysná plocha * výška * rezerva 5%  
6,05*2,73*1,05=17,342 [G]  
dobetonávky u vchodových dveří/vrat  
plocha příčného řezu * délka * počet * rezerva 10%  
0,04*1,6*7*1,1=0,493 [J]  
0,04*4,05*1*1,1=0,178 [I]  
Celkem: A+B+C+D+E+F+G+J+I=717,938 [K]</t>
  </si>
  <si>
    <t>272325</t>
  </si>
  <si>
    <t>patka pro venkovní navijáka  
délka*šířka*výška*rezerva 5%  
3*1,75*1,5*1,05=8,269 [A]</t>
  </si>
  <si>
    <t>výpočet je proveden ze součtu tabulek z dokumentové části D.2.2.1.1.2.  
D.2.2.1.1.2.3.1.  
15,619178=15,619 [A]  
D.2.2.1.1.2.3.4.  
55,182=55,182 [B]  
33,018=33,018 [C]  
D.2.2.1.1.2.3.5.  
0,423545=0,424 [D]  
2,346054=2,346 [E]  
0,384811=0,385 [F]  
0,434922=0,435 [G]  
1,921328=1,921 [H]  
D.2.2.1.1.2.3.10.  
58,256621=58,257 [I]  
D.2.2.1.1.2.3.12.  
14,901648=14,902 [J]  
0,130866=0,131 [K]  
0,160272=0,160 [L]  
0,02948=0,029 [M]  
0,819524=0,820 [N]  
0,957424=0,957 [O]  
Výztuž RN1  
dle tabulky z dokumentace   
Výztuž RN2  
dle tabulky z dokumentace</t>
  </si>
  <si>
    <t>R_26992</t>
  </si>
  <si>
    <t>PŘÍPL ZA VRTY DO 300MM</t>
  </si>
  <si>
    <t>vrty pro potřeby TZB skrze vodorovné ŽB konstrukce  
odhadované potřebné množstív vrtů * tloušťka konstrukce  
50*0,25=12,500 [A]</t>
  </si>
  <si>
    <t>položka zahrnuje příplatek za provedení vrtu ve vodorovné kostrukci</t>
  </si>
  <si>
    <t>R242313</t>
  </si>
  <si>
    <t>LEHČENÝ BETON - KERAMZITBETON</t>
  </si>
  <si>
    <t>Vybetonování dna RN1, RN2 a spádovišť montážních jam  
RN1  
půdorysná plcoha * výška * rezerva 5%  
30*0,3*1,05=9,450 [A]  
RN2  
půdorysná plcoha * výška * rezerva 5%  
19,2*0,3*1,05=6,048 [B]  
spádoviště v montážní jámě  
plocha říčného řezu * šířka * počet * rezerva 5%  
0,56*0,7*4*1,05=1,646 [C]  
Celkem: A+B+C=17,144 [D]</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</si>
  <si>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</si>
  <si>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31114</t>
  </si>
  <si>
    <t>ZDI A STĚNY PODPĚR A VOLNÉ Z DÍLCŮ Z LEHK BETONU</t>
  </si>
  <si>
    <t>lehčené zdivo ve štítech na dvěnci u hlav sloupů a HEB 180  
tl.250mm  
celková plocha * šířka tvárnic * počet * rezerva 5%  
22,2*0,25*2*1,05=11,655 [A]  
lehčené zdivo zakrývající HEB 180  
tl. 70mm  
10,5*0,07*1,05=0,772 [B]  
Celkem: A+B=12,427 [C]</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</si>
  <si>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</si>
  <si>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311325</t>
  </si>
  <si>
    <t>ZDI A STĚNY PODP A VOL ZE ŽELEZOBET DO C30/37</t>
  </si>
  <si>
    <t>ŽB sloupy  
půdorysná plocha * výška * počet * rezerva 10%  
0,4*0,3*5,73*24*1,1=18,153 [A]  
ŽB pilíře  
0,28*0,87*6,8*2*1,1=3,644 [B]  
0,28*1,25*7,68*1*1,1=2,957 [C]  
Celkem: A+B+C=24,754 [D]</t>
  </si>
  <si>
    <t>33817B</t>
  </si>
  <si>
    <t>SLOUPKY OHRADNÍ A PLOTOVÉ Z DÍLCŮ KOVOVÝCH DODATEČNĚ KOTVENÉ</t>
  </si>
  <si>
    <t>viz tabulka na výkresu D.2.2.1.1.1.12  
celková hmotnost vnějšího oplocení včetně vnitřní dělící příky v hale mezi správami ST a OTV  
12,029=12,029 [A]</t>
  </si>
  <si>
    <t>- dodání a osazení předepsaného sloupku, kotevní desky a spojovacího materiálu  včetně PKO    
- zřízení a výplň kotevních otvorů    
- předepsané podlití kotevních desek</t>
  </si>
  <si>
    <t>34223</t>
  </si>
  <si>
    <t>STĚNY A PŘÍČKY VÝPLŇ A ODDĚL Z CIHEL PÁLENÝCH</t>
  </si>
  <si>
    <t>obvodový plášť haly  
půdorysná plocha * výška * počet polí * rezerva 10%  
zdivo tl. 300mm   
(1,4525*(2,5+3,08))*15*1,1=133,732 [A]  
obvodový plášť mezi halou a OTV  
3,9*(2,5+3,08)*1,1=23,938 [B]  
zdivo mezi halou a admin. objektem ST  
zdivo tl. 380 mínus otvory  
((9*1,85*(2,5+3,08))-(1,6*2,5*0,38*5))*1,1=93,838 [C]  
zdivo 1NP ST celkový objem - otvory * rezerva 10%  
tl. 115mm  
9,94*1,1=10,934 [D]  
tl. 120mm  
0,95*1,1=1,045 [AJ]  
tl. 250mm  
3,47*1,1=3,817 [E]  
tl. 300mm  
53,72*1,1=59,092 [F]  
tl. 440mm  
63,88*1,1=70,268 [G]  
zdivo 2NP ST celkový objem - otvory * rezerva 10%  
tl. 115mm  
27,18*1,1=29,898 [H]  
tl. 250mm  
16,19*1,1=17,809 [I]  
tl. 300  
7,99*1,1=8,789 [J]  
tl. 440  
62,47*1,1=68,717 [K]  
zdivo 1NP OTV celkový objem - otvory * rezerva 10%  
tl. 115mm  
8,15*1,1=8,965 [L]  
tl. 120mm  
0,95*1,1=1,045 [AK]  
tl. 200mm  
2,88*1,1=3,168 [M]  
tl. 240mm  
4,43*1,1=4,873 [N]  
tl. 250mm  
9,22*1,1=10,142 [O]  
tl. 300mm  
13,66*1,1=15,026 [P]  
tl. 440mm  
81,85*1,1=90,035 [Q]  
zdivo 2NP OTV celkový objem - otvory * rezerva 10%  
tl. 115mm  
15,75*1,1=17,325 [R]  
tl. 120mm  
8,01*1,1=8,811 [S]  
tl. 240mm  
5,87*1,1=6,457 [T]  
tl. 300mm  
10,68*1,1=11,748 [U]  
tl. 440mm  
75,88*1,1=83,468 [V]  
keramické překlady nosné délky 2000mm * šířky 70mm a výšky 238mm * počet * rezerva 5%  
2*0,07*0,238*100*1,05=3,499 [W]  
keramické překlady nosné délky 1600mm * šířky 70mm a výšky 238mm * počet * rezerva 5%  
1,6*0,07*0,238*42*1,05=1,176 [X]  
keramické překlady nosné délky 2000mm * šířky 125mm a výšky 238mm * počet * rezerva 5%  
2*0,125*0,238*4*1,05=0,250 [Y]  
keramické překlady nosné délky 1600mm * šířky 125mm a výšky 238mm * počet * rezerva 5%  
1,6*0,125*0,238*20*1,05=1,000 [Z]  
keramické překlady nenosné délky 2000mm * šířky 70mm a výšky 238mm * počet * rezerva 5%  
2*0,07*0,238*13*1,05=0,455 [AF]  
keramické překlady nenosné délky 1600mm * šířky 70mm a výšky 238mm * počet * rezerva 5%  
1,6*0,07*0,238*62*1,05=1,735 [AE]  
zdivo pro atiku tl. 250mm  
plocha příčného řezu * celková délka ST + OTV atiky  
0,0625*(52+4,2+7,75+5,5)=4,341 [AG]  
zdivo pro atiku tl. 140mm  
plocha příčného řezu * celková délka ST + OTV atiky  
0,0748*(52+4,2+7,75+5,5)=5,195 [AH]  
vyzdívka okolo poklopů RN u ST a OTV  
půdorysná plocha * výška * počet * rezerva 5%  
0,76*0,33*2*1,05=0,527 [AM]  
dle tabulky překladů  
délka * šířka * výška * počet * rezerva 5%  
PŘEKLADY  
PK1  
1,5*0,07*0,238*150*1,05=3,936 [AN]  
PK2  
2*0,07*0,238*120*1,05=4,198 [AO]  
PK3  
1,75*0,07*0,238*3*3*1,05=0,276 [AP]  
PK4  
1,5*0,125*0,238*20*1,05=0,937 [AQ]  
PK5  
2*0,7*0,238*6*1,05=2,099 [AR]  
PK6  
1*0,071*0,1157*1,05=0,009 [AS]  
PK7  
1,25*0,071*0,115*21*1,05=0,225 [AT]  
PK8  
1,75*0,071*0,115*4*1,05=0,060 [AU]  
PK9  
2*0,071*0,115*1*1,05=0,017 [AV]  
PK10  
2,5*0,071*0,115*3*1,05=0,064 [AW]  
PK11  
1,49*0,25*0,277*20*1,05=2,167 [AX]  
PK12  
1,99*0,25*0,277*6*1,05=0,868 [AY]  
VĚNCOVKY  
V1  
0,497*0,08*0,249*1820*1,05=18,919 [AZ]  
Celkem: A+B+C+D+AJ+E+F+G+H+I+J+K+L+AK+M+N+O+P+Q+R+S+T+U+V+W+X+Y+Z+AF+AE+AG+AH+AM+AN+AO+AP+AQ+AR+AS+AT+AU+AV+AW+AX+AY+AZ=834,893 [BA]</t>
  </si>
  <si>
    <t>Položka zahrnuje veškerý materiál, výrobky a polotovary, včetně mimostaveništní a vnitrostaveništní dopravy (rovněž přesuny), včetně naložení a složení, případně s uložením.</t>
  </si>
  <si>
    <t>342365</t>
  </si>
  <si>
    <t>VÝZTUŽ STĚN A PŘÍČEK VÝPLŇ A ODDĚL Z OCELI 10505, B500B</t>
  </si>
  <si>
    <t>prozatímní výpočet hmotnosti výztuže z objemu betonu  
5% výztuže z objemu betonu  
24,754*0,05=1,238 [A]</t>
  </si>
  <si>
    <t>41113</t>
  </si>
  <si>
    <t>STROPY Z DÍLCŮ PŘEDPJ</t>
  </si>
  <si>
    <t>stropní panely tl. 250  
půdorysná plocha ST * tl. panelu * rezerva 10%  
315*0,25*1,1=86,625 [A]  
půdorysná plocha OTV * tl. panelu * rezerva 10%  
280*0,25*1,1=77,000 [B]  
stropní panely tl. 200  
půdorysná plocha ST * tl. panelu * rezerva 10%  
315*0,2*1,1=69,300 [C]  
půdorysná plocha OTV * tl. panelu * rezerva 10%  
280*0,20*1,1=61,600 [D]  
půdorysná plocha RN1 * tl. panelu * rezerva 10%  
30,24*0,2*1,1=6,653 [F]  
půdorysná plocha RN2 * tl. panelu * rezerva 10%  
20,16*0,2*1,1=4,435 [G]  
Celkem: A+B+C+D+F+G=305,613 [H]</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</si>
  <si>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</si>
  <si>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413954</t>
  </si>
  <si>
    <t>STROPNÍ NOSNÍKY ZE DŘEVA AGLOMEROVANÉHO</t>
  </si>
  <si>
    <t>aglomerované desky pro ukotvení okapových žlabů na hale - vodorovné  
délka * šířka * výška * rezerva 10%  
160*0,36*0,03*1,1=-1,901 [A]  
aglomerované desky pro ukotvení okapových žlabů na hale - svislé  
délka * šířka * výška * počet * rezerva 10%  
0,36*0,24*0,03*1580*1,1=4,505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</si>
  <si>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</si>
  <si>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41717B</t>
  </si>
  <si>
    <t>PŘEKLADY Z VÁLCOVANÝCH NOSNÍKŮ Z OCELI S 355</t>
  </si>
  <si>
    <t>překlad z valcovaného profilu HEB 300 délky 4250mm nad vraty V2 v admin. objektu OTV  
hmotnost prvku kg/m * délka * rezerva 10%  
0,117*4,25*1,1=0,547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</si>
  <si>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</si>
  <si>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417325</t>
  </si>
  <si>
    <t>ZTUŽUJÍCÍ PÁSY ZE ŽELEZOBETONU DO C30/37</t>
  </si>
  <si>
    <t>ztužující věnec haly v 1NP  
půdorysná plocha * výška * rezerva 10ˇ%  
42*0,3*1,1=13,860 [A]  
dobetonávka nad věnec v oblasti mezi halou a admin obj. ST  
výška * šířka * délka * rezerva 10%  
0,25*0,28*46,545*1,1=3,584 [B]  
ztužující věnec haly v 2NP  
půdorysná plocha * výška * rezerva 10ˇ%  
42*0,4*1,1=18,480 [C]  
ztužující věnec objektu ST v 1NP  
půdorysná plocha * výška * rezerva 10ˇ%  
14,5*0,22*1,1=3,509 [D]  
2,3*0,22*1,1=0,557 [E]  
2,3*0,22*1,1=0,557 [F]  
1,95*0,22*1,1=0,472 [G]  
ztužující věnec objektu ST v 2NP  
půdorysná plocha * výška * rezerva 10ˇ%  
14,5*0,25*1,1=3,988 [H]  
2,3*0,25*1,1=0,633 [I]  
2,3*0,25*1,1=0,633 [J]  
1,7*0,2*1,1=0,374 [K]  
dobetonávka věnce a panelu v 1NP ST  
příčný řez * celková délka  
0,035*60=2,100 [L]  
dobetonávka věnce a panelu v 2NP ST  
příčný řez * celková délka  
0,0282*60=1,692 [M]  
ztužující věnec objektu OTV v 1NP  
půdorysná plocha * výška * rezerva 10ˇ%  
20,35*0,22*1,1=4,925 [N]  
2,4*0,22*1,1=0,581 [O]  
2,4*0,22*1,1=0,581 [P]  
ztužující věnec objektu OTV v 2NP  
půdorysná plocha * výška * rezerva 10ˇ%  
20,5*0,25*1,1=5,638 [Q]  
2,4*0,25*1,1=0,660 [R]  
2,4*0,25*1,1=0,660 [S]  
dobetonávka věnce a panelu v 1NP OTV  
příčný řez * celková délka  
0,035*87=3,045 [T]  
dobetonávka věnce a panelu v 2NP OTV  
příčný řez * celková délka  
0,0282*87=2,453 [W]  
Celkem: A+B+C+D+E+F+G+H+I+J+K+L+M+N+O+P+Q+R+S+T+W=68,982 [X]</t>
  </si>
  <si>
    <t>417365</t>
  </si>
  <si>
    <t>VÝZTUŽ ZTUŽUJÍCÍCH PÁSŮ Z BETONÁŘSKÉ OCELI 10505, B500B</t>
  </si>
  <si>
    <t>výpočet je proveden ze součtu tabulek z dokumentové části D.2.2.1.1.2.  
D.2.2.1.1.2.3.2.  
1,992172=1,992 [A]  
D.2.2.1.1.2.3.3.  
1,947301=1,947 [B]  
D.2.2.1.1.2.3.6.  
4,171997=4,172 [C]  
D.2.2.1.1.2.3.7.  
5,087198=5,087 [D]  
Celkem: A+B+C+D=13,198 [E]</t>
  </si>
  <si>
    <t>43112</t>
  </si>
  <si>
    <t>SCHODIŠŤ KONSTR Z DÍLCŮ ŽELEZOBETON</t>
  </si>
  <si>
    <t>prefabrikované schodiště v admin. objektu ST a OTV  
příčný řez nástupního ramene * šířka ramene* počet * rezerva 10%  
0,81*1,2*2*1,1=2,138 [A]  
půdorys podesty * výška*počet * rezerva 10%  
2,8*1,28*0,25*2*1,1=1,971 [B]  
příčný řez výstupním ramenem * šířka ramene*počet * rezerva 10%  
0,87*1,2*2*1,1=2,297 [C]  
Celkem: A+B+C=6,406 [D]</t>
  </si>
  <si>
    <t>431325</t>
  </si>
  <si>
    <t>SCHODIŠŤ KONSTR ZE ŽELEZOBETONU DO C30/37</t>
  </si>
  <si>
    <t>venkovní schodiště u rampy ST  
plocha příčného řezu * šířka schodiště * rezerva 10%  
0,52*1,6*1,1=0,915 [A]</t>
  </si>
  <si>
    <t>431365</t>
  </si>
  <si>
    <t>VÝZTUŽ SCHODIŠŤ KONSTR Z BETONÁŘSKÉ OCELI 10505, B500B</t>
  </si>
  <si>
    <t>prozatímní výpočet hmotnosti výztuže z objemu betonu  
3% výztuže z objemu betonu  
0,915*0,03=0,027 [A]</t>
  </si>
  <si>
    <t>44117</t>
  </si>
  <si>
    <t>STŘEŠNÍ VAZNÍKY Z KOV DÍLCŮ</t>
  </si>
  <si>
    <t>celková hmotnost (ocelový přihradový vazníkník)  dle tablku na výkresu D.2.2.1.1.2.4.1  
31,14=31,140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</si>
  <si>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</si>
  <si>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44417</t>
  </si>
  <si>
    <t>STŘEŠNÍ PLÁŠŤ Z KOV DÍLCŮ</t>
  </si>
  <si>
    <t>Střešní plášť  
celková plocha TR 100/275 tl. 0,75mm * hmotnost kg/m2 - převedená na t/m2  * rezerva 10%  
744*0,0089*1,1=7,284 [A]</t>
  </si>
  <si>
    <t>44618</t>
  </si>
  <si>
    <t>NADSTŘEŠNÍ KONSTRUKCE Z DŘEV DÍLCŮ</t>
  </si>
  <si>
    <t>fošny pro ukotvení okapových žlabů  
délka * šířka * výška * rezerva 10%  
85*0,1*0,05*1,1=0,468 [A]  
atika nad admin. objekty  
délka * šířka * výška * rezerva 10%  
(52,5+4,2+7,8+5,6)*0,14*0,045*1,1=0,486 [C]  
ostatní výdřeva  
2=2,000 [B]</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</si>
  <si>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</si>
  <si>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celkové množství podkladního betonu pod základy haly * rezerva 10%  
84,27*1,1=92,697 [A]  
celkové množství podkladního betonu pod základy OTV * rezerva 10%  
32,26*1,1=35,486 [B]  
celkové množství podkladního betonu pod základy ST* rezerva 10%  
38,93*1,1=42,823 [C]  
podkladní beton pod tvarovkami ze ztraceného bednění rampy  
2,5*0,1*1,1=0,275 [D]  
celkové množství podkladního betonu pod RN1 * rezerva 10%  
38,54*0,1*1,1=4,239 [G]  
celkové množství podkladního betonu pod RN2 * rezerva 10%  
27,81*0,1*1,1=3,059 [F]  
podkladní beton pro betonové záruby na jižní straně objektu u koleje 65  
plocha příčného řezu * délka   
0,01*105=1,050 [I]  
podkladní beton pro odvodňovací žlaby A15  
plocha příčného řezu * délka * počet   
0,01*2,1*7=0,147 [K]  
0,01*4,35*1=0,044 [J]  
Celkem: A+B+C+D+G+F+I+K+J=179,820 [L]</t>
  </si>
  <si>
    <t>45745</t>
  </si>
  <si>
    <t>VYROVNÁVACÍ A SPÁD VRSTVY Z MALTY CEMENT</t>
  </si>
  <si>
    <t>cementová malta tl. 20mm  
podlahy ST 2NP * rezerva 10%  
(40,26+11,8+9,5+14,3+2,12)*0,02*1,1=1,716 [A]  
podlahy OTV 2NP * rezerva 10%  
(17,84+9,64+14,55+11,66+2,6)*0,02*1,1=1,238 [B]  
Celkem: A+B=2,954 [C]</t>
  </si>
  <si>
    <t>položka zahrnuje:    
- dodání cementové malty předepsané kvality a její rozprostření v předepsané tloušťce a v předepsaném tvaru</t>
  </si>
  <si>
    <t>58251</t>
  </si>
  <si>
    <t>DLÁŽDĚNÉ KRYTY Z BETONOVÝCH DLAŽDIC DO LOŽE Z KAMENIVA</t>
  </si>
  <si>
    <t>dlažební krytina o rozměrech 600x600x60mm u objektu na jižní straně u koleje 65  
šířka * délka * rezerva 5%  
0,6*105*1,05=66,150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</si>
  <si>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</si>
  <si>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582611</t>
  </si>
  <si>
    <t>KRYTY Z BETON DLAŽDIC SE ZÁMKEM ŠEDÝCH TL 60MM DO LOŽE Z KAM</t>
  </si>
  <si>
    <t>dlažba venkovní rampy včetně nájezdové rampy u objektu ST z tvarovek   
půdorysná plocha  
20=20,000 [A]</t>
  </si>
  <si>
    <t>Úpravy povrchů, podlahy, výplně otvorů</t>
  </si>
  <si>
    <t>61145 (R)</t>
  </si>
  <si>
    <t>ÚPRAVY POVRCHŮ VNITŘ STROPŮ TMELENÍM</t>
  </si>
  <si>
    <t>sádrový tmel  tl. 5 mm s bílou barvou</t>
  </si>
  <si>
    <t>(neplatné: sádrová omítka stropů železobetonových celkové tl. 10mm - celková plocha 2NP ST  
46,96+40,26+11,8+9,5+14,3+15,83+28,98+2,12+15,12+18,2+16,35+29,58+30,85=279,850 [A] 
sádrová omítka sádrokartonových desek celkové tl. 10mm - celková plocha 2NP ST  
46,96+40,26+11,8+9,5+14,3+15,83+28,98+2,12+15,12+18,2+16,35+29,58+30,85=279,850 [B] 
sádrová omítka stropů železobetonových celkové tl. 10mm - celková plocha 2NP OTV  
57+17,84+9,64+14,55+11,66+15,3+30,06+26,39+35,55+2,6+27,4=247,990 [C] 
sádrová omítka sádrokartonových desek celkové tl. 10mm - celková plocha 2NP OTV  
57+17,84+9,64+14,55+11,66+15,3+30,06+26,39+35,55+2,6+27,4=247,990 [D] 
Celkem: A+B+C+D=1 055,680 [E]) 
ŽB panely stropů  budou bez omítky  
ostatní stropy na ADK podhled změněny na : 
sádrový tmel  tl. 5 mm s bílou barvou na SDK podhledy -  celková plocha 2NP ST  
46,96+40,26+11,8+9,5+14,3+15,83+28,98+2,12+15,12+18,2+16,35+29,58+30,85=279.850 [F] 
sádrový tmel  tl. 5 mm s bílou barvou -  celková plocha 2NP OTV  
57+17,84+9,64+14,55+11,66+15,3+30,06+26,39+35,55+2,6+27,4=247.990 [G] 
Celkem: F+G=527.840 [H]</t>
  </si>
  <si>
    <t>61198</t>
  </si>
  <si>
    <t>ÚPRAVY POVRCHŮ VNITŘ STROPŮ OBKLAD DŘEVOCEM DESKAMI</t>
  </si>
  <si>
    <t>sádrokartonové desky  
ST 2NP * rezerva 10%  
(46,96+40,26+11,8+9,5+14,3+15,83+28,98+2,12+15,12+18,2+16,35+29,58+30,85)*1,1=307,835 [A]  
OTV 2NP * rezerva 10%  
(57+17,84+9,64+14,55+11,66+15,3+30,06+26,39+35,55+2,6+27,4)*1,1=272,789 [B]  
obložení jádra v OTV  
šířka * výška * rezerva 10%  
1,3*3*1,1=4,290 [D]  
obložení jádra v ST  
šířka * výška * rezerva 10%  
1,3*3*1,1=4,290 [E]  
předstěna OTV  
šířka * výška * rezerva 10%  
4,2*3*1,1=13,860 [F]  
2,115*1,5*1,1=3,490 [G]  
2,725*1,5*1,1=4,496 [H]  
2,835*1,5*1,1=4,678 [I]  
2*3*1,1=6,600 [J]  
pro potřeby zakrytí TZB  
50=50,000 [L]  
Celkem: A+B+D+E+F+G+H+I+J+L=672,328 [M]</t>
  </si>
  <si>
    <t>61245</t>
  </si>
  <si>
    <t>ÚPRAVY POVRCHŮ VNITŘ SCHODIŠŤ KONSTR OMÍTKOU CEMENTOVOU</t>
  </si>
  <si>
    <t>sádrová omítka schodišť ST  
celková plocha  
10=10,000 [A]  
sádrová omítka schodišť OTV  
celková plocha   
10=10,000 [B]  
Celkem: A+B=20,000 [C]</t>
  </si>
  <si>
    <t>61445</t>
  </si>
  <si>
    <t>ÚPRAVY POVRCHŮ VNITŘ KONSTR ZDĚNÝCH OMÍTKOU CEMENTOVOU</t>
  </si>
  <si>
    <t>sádrová omítka ST 2NP  
místnost 2201  
74,4*3,095*1,05=241,781 [V]  
místnost 2202  
25,5*3,095*1,05=82,869 [W]  
místnost 2203  
15*1*1,05=15,750 [X]  
místnost 2204  
(8,35*1*1,05)+(10*1*1,05)+(4,65*1*1,05)=24,150 [Y]  
místnost 2205  
16*1*1,05=16,800 [Z]  
místnost 2206  
16,7*3,095*1,05=54,271 [AA]  
místnost 2207  
21,65*3,095*1,05=70,357 [AB]  
místnost 2208  
5,5*1*1,05=5,775 [AC]  
místnost 2209  
18*3,095*1,05=58,496 [AD]  
místnost 2210  
18,3*3,095*1,05=59,470 [AE]  
místnost 2211  
18,8*3,095*1,05=61,095 [AF]  
místnost 2212  
25*3,095*1,05=81,244 [AG]  
místnost 2213  
23,55*3,095*1,05=76,532 [AH]  
sádrová omítka OTV 2NP  
místnost 3201  
64,7*3,095*1,05=210,259 [AI]  
místnost 3202  
17,2*1*1,05=18,060 [AJ]  
místnost 3203  
12,2*1*1,05=12,810 [AK]  
místnost 3204  
17,1*1*1,05=17,955 [AL]  
místnost 3205  
(9,5*1*1,05)+(9,65*1,0*1,05)+(4,6*1*1,05)=24,938 [AM]  
místnost 3206  
22*3,095*1,05=71,495 [AN]  
místnost 3207  
16,9*3,095*1,05=54,921 [AO]  
místnost 3208  
20,6*3,095*1,05=66,945 [AP]  
místnost 3209  
24,8*3,095*1,05=80,594 [AQ]  
místnost 3210  
7*1*1,05=7,350 [AR]  
místnost 3211  
21*3,095*1,05=68,245 [AS]  
Celkem: V+W+X+Y+Z+AA+AB+AC+AD+AE+AF+AG+AH+AI+AJ+AK+AL+AM+AN+AO+AP+AQ+AR+AS=1 482,162 [AT]</t>
  </si>
  <si>
    <t>62447</t>
  </si>
  <si>
    <t>ÚPRAVA POVRCHŮ VNĚJŠ KONSTR ZDĚNÝCH OMÍT Z MALTY ZVLÁŠTNÍ</t>
  </si>
  <si>
    <t>Přednástřik  
Thermo omítka  
Lepící hmota se síťovinou  
Penetrační nátěr  
Pastovitá fasádní omítka   
Tl. celkem 35 mm</t>
  </si>
  <si>
    <t>vnější omítka haly  
délka jižní strany * výška * rezerva10%  
64*8*1,1=563,200 [A]  
plocha západní štítové strany * rezerva 10%  
55*1,1=60,500 [B]  
plocha severní strany * 10% rezervy  
150*1,1=165,000 [C]  
plocha východní štítové strany * rezerva 10%  
50*1,1=55,000 [D]  
vnější omítka objektu ST  
plocha severní strany   
320+35=355,000 [E]  
plocha západní strany  
45=45,000 [F]  
plocha východní strany  
65=65,000 [G]  
vnější omítka objektu OTV  
plocha severní strany   
255=255,000 [H]  
plocha jižní strany  
235=235,000 [I]  
plocha východní strany  
70=70,000 [J]  
Celkem: A+B+C+D+E+F+G+H+I+J=1 868,700 [K]</t>
  </si>
  <si>
    <t>63131</t>
  </si>
  <si>
    <t>MAZANINA Z PROST BETONU</t>
  </si>
  <si>
    <t>cementová malta tl. 40mm  
podlahy ST 2NP * rezerva 10%  
(40,26+11,8+9,5+14,3+2,12)*0,04*1,1=3,431 [A]  
podlahy OTV 2NP * rezerva 10%  
(17,84+9,64+14,55+11,66+2,6)*0,04*1,1=2,477 [B]  
Celkem: A+B=5,908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</si>
  <si>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</si>
  <si>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631395</t>
  </si>
  <si>
    <t>PRŮMYSLOVÉ PODLAHY ZE ŽELBET DO C30/37 S ROZPTÝL VÝZTUŽÍ</t>
  </si>
  <si>
    <t>podlaha haly  
celkový výpočet  
((12,99*63)-(2*(1,94*30,4))-(2*(1*3,45)))*0,16=110,963 [A]  
podlaha OTV 1NP  
celkový výpočet  
((34*7,9)-(0,25*(7,9+3,86))-(0,115*(7,9+7,9+3,445+0,975+1,385+1,2))-(0,3*7,9*2))*0,1=25,830 [B]  
podlaha ST 1NP  
celkový výpočet  
330,15*0,1=33,015 [C]  
Celkem: A+B+C=169,808 [D]</t>
  </si>
  <si>
    <t>- dodání  čerstvého  betonu  (betonové  směsi)  požadované  kvality,  jeho  uložení  do požadovaného tvaru při jakékoliv hustotě výztuže, konzistenci čerstvého betonu a způsobu hutnění, ošetření a ochranu betonu    
- dodání rozptýlené výztuže (bez ohledu na materiál)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</si>
  <si>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631451</t>
  </si>
  <si>
    <t>CEMENTOVÝ POTĚR TL DO 40MM BEZ VLOŽKY</t>
  </si>
  <si>
    <t>anhydritový potěr OTV 2NP * rezerva 10%  
(57+17,84+15,3+30,06+26,39+35,55+27,4)*0,035*1,1=8,067 [D]  
anhydritový potěr ST 2NP * rezerva 10%  
(46,96+15,83+28,98+15,12+18,2+16,25+29,58+30,85)*0,035*1,1=7,768 [E]  
Celkem: D+E=15,835 [F]</t>
  </si>
  <si>
    <t>položka zahrnuje:    
- dodávku veškerého materiálu potřebného pro předepsanou úpravu v předepsané kvalitě    
- nutné vyspravení podkladu, případně zatření spar    
- položení vrstvy v předepsané tloušťce    
- potřebná lešení a podpěrné konstrukce</t>
  </si>
  <si>
    <t>641222</t>
  </si>
  <si>
    <t>OKNA KOMPLETNÍ S OCEL RÁMEM DVOJITÁ DVOUKŘÍDLÁ</t>
  </si>
  <si>
    <t>O1  
rozměry * počet  
1.25*1,5*10=18,750 [A]  
O2  
rozměry * počet  
1,6*1,5*1=2,400 [B]  
Celkem: A+B=21,150 [C]</t>
  </si>
  <si>
    <t>položka zahrnuje:    
- dodávka oken dle specifikace objednatele    
- montáž nových oken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</si>
  <si>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641322</t>
  </si>
  <si>
    <t>OKNA KOMPLETNÍ PLASTOVÁ DVOJITÁ DVOUKŘÍDLÁ</t>
  </si>
  <si>
    <t>O3  
rozměry * počet  
1,25*1,5*7=13,125 [A]  
O4  
rozměry * počet  
1,6*1,5*1=2,400 [B]  
O5  
rozměry * počet  
1,25*1,5*7=13,125 [C]  
O6  
rozměry * počet  
1,6*1,5*8=19,200 [D]  
O7  
rozměry * počet  
1,25*0,9*3=3,375 [E]  
O8  
rozměry * počet  
1,25*1,5*13=24,375 [F]  
O9  
rozměry * počet  
1,6*1,5*3=7,200 [G]  
O10  
rozměry * počet  
1,25*0,9*2=2,250 [H]  
Celkem: A+B+C+D+E+F+G+H=85,050 [I]</t>
  </si>
  <si>
    <t>642211</t>
  </si>
  <si>
    <t>DVEŘE KOMPLETNÍ S OCEL ZÁRUBNÍ CELODŘEV JEDNOKŘÍDLÉ</t>
  </si>
  <si>
    <t>rozměry dveří * počet  
D6a  
0,6*1,97*1=1,182 [A]  
D6b  
0,6*1,97*1=1,182 [B]  
D7a  
0,6*1,97*2=2,364 [C]  
D7b  
0,6*1,97*2=2,364 [D]  
D8  
0,7*1,97*1=1,379 [E]  
D9  
0,8*1,97*2=3,152 [F]  
D9a  
0,8*1,97*1=1,576 [G]  
D9b  
0,8*1,97*1=1,576 [H]  
D9c  
0,8*1,97*1=1,576 [I]  
D9d  
0,8*1,97*1=1,576 [J]  
D9e  
0,8*1,97*1=1,576 [K]  
D10a  
0,8*1,97*1=1,576 [L]  
D10b  
0,8*1,97*1=1,576 [M]  
D11  
0,8*1,97*3=4,728 [N]  
D11a  
0,8*1,97*1=1,576 [O]  
D11b  
0,8*1,97*1=1,576 [P]  
D11c  
0,8*1,97*1=1,576 [Q]  
D11d  
0,8*1,97*1=1,576 [R]  
D11e  
0,8*1,97*1=1,576 [Y]  
D11f  
0,8*1,97*1=1,576 [T]  
D12a  
0,8*1,97*2=3,152 [U]  
D12b  
0,8*1,97*2=3,152 [V]  
D13  
0,8*1,97*1=1,576 [W]  
Celkem: A+B+C+D+E+F+G+H+I+J+K+L+M+N+O+P+Q+R+Y+T+U+V+W=44,719 [Z]</t>
  </si>
  <si>
    <t>položka zahrnuje:    
- dodávka dveří dle specifikace objednatele    
- montáž nových dveří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dveří     
- pokud se jedná o finální stavební práci, zahrnuje i zajištění úklidu vnitřních i vnějších prostor</t>
  </si>
  <si>
    <t>642231</t>
  </si>
  <si>
    <t>DVEŘE KOMPLETNÍ S OCEL ZÁRUBNÍ KOVOVÉ JEDNOKŘÍDLÉ</t>
  </si>
  <si>
    <t>rozměry dveří * počet  
D1  
1*1,97*2=3,940 [A]  
D2  
1*1,97*1=1,970 [B]  
D3a  
0,6*1,97*1=1,182 [C]  
D3b  
0,6*1,97*1=1,182 [D]  
D4  
0,7*1,97*2=2,758 [E]  
D5  
0,8*1,97*1=1,576 [F]  
D20  
0,7*1,97*1=1,379 [Z]  
D21a  
1*2,05*1=2,050 [AA]  
D21b  
1*2,05*1=2,050 [AB]  
Celkem: A+B+C+D+E+F+Z+AA+AB=18,087 [AC]</t>
  </si>
  <si>
    <t>642232</t>
  </si>
  <si>
    <t>DVEŘE KOMPLETNÍ S OCEL ZÁRUBNÍ KOVOVÉ DVOUKŘÍDLÉ</t>
  </si>
  <si>
    <t>D14a  
1,4*2,45*1=3,430 [A]  
D14b  
1,4*2,45*1=3,430 [B]  
D15a  
1,4*2,45*1=3,430 [C]  
D15b  
1,4*2,45*2=6,860 [D]  
D16a  
1,4*2,45*1=3,430 [E]  
D16b  
1,4*2,45*1=3,430 [F]  
D17a  
1,4*2,45*1=3,430 [G]  
D17b  
1,4*2,45*2=6,860 [H]  
D17c  
1,4*2,45*4=13,720 [I]  
D18a  
1,4*2,45*1=3,430 [J]  
D18b  
1,4*2,45*3=10,290 [K]  
D18c  
1,4*2,45*1=3,430 [L]  
D19  
1,4*2,45*3=10,290 [M]  
Celkem: A+B+C+D+E+F+G+H+I+J+K+L+M=75,460 [N]</t>
  </si>
  <si>
    <t>643231</t>
  </si>
  <si>
    <t>VRATA S OCEL ZÁRUBNÍ KOVOVÁ OTEVÍRAVÁ</t>
  </si>
  <si>
    <t>Vrata v OTV  
V2  
3,75*2,55=9,563 [A]</t>
  </si>
  <si>
    <t>položka zahrnuje:    
- dodávka vrat dle specifikace objednatele včetně předepsané povrchové úpravy    
- montáž nových vrat    
- seřízení výrobků k jejich plné funkčnosti</t>
  </si>
  <si>
    <t>643232</t>
  </si>
  <si>
    <t>VRATA S OCEL ZÁRUBNÍ KOVOVÁ VYKLÁPĚCÍ</t>
  </si>
  <si>
    <t>sekvenční vrata V1a  
5,3*6,105=32,357 [A]  
sekvenční vrata V1b  
5,3*6,105=32,357 [B]  
Celkem: A+B=64,714 [C]</t>
  </si>
  <si>
    <t>64815</t>
  </si>
  <si>
    <t>PARAPETNÍ DESKY Z DÍLCŮ Z PLAST HMOT</t>
  </si>
  <si>
    <t>bližší specifikace fiz TZ. tabulka plastových výrobků  
P1  
plocha * počet * rezerva 10%  
0,2*1,18*22*1,1=5.711 [B] 
P2  
plocha * počet * rezerva 10%  
0,2*1,53*6*1,1=2.020 [C]  
P3  
plocha * počet * rezerva 10%  
0,26*1,21*12*1,1+0,36*1,21*2*1,1=5.111 [A]]]  
P4  
plocha * počet * rezerva 10%  
0,18*1,21*10*1,1=2.396 [D]  
P5  
plocha * počet * rezerva 10%  
0,23*1,56*2*1,1=0.789 [E]  
P6  
plocha * počet * rezerva 10%  
0,18*1,56*5*1,1 =1.544 [F]  
P7  
plocha * počet * rezerva 10%  
0,28*68*1*1,1 =20.944 [G]  
P8  
plocha * počet * rezerva 10%  
0,13*35*1*1,1=5.005 [H]  
Celkem: B+C+A+D+E+F+G+H=43.520 [I]</t>
  </si>
  <si>
    <t>položka zahrnuje:    
- dodávku parapetní desky z předepsaného materiálu a předepsaných rozměrů    
- osazení    
- veškeré ukončující prvky    
- případně nutné začištění    
- případně nutný úklid vnitřních i vnějších prostor</t>
  </si>
  <si>
    <t>R_640001</t>
  </si>
  <si>
    <t>Záchytný systém pro zabránění pádu</t>
  </si>
  <si>
    <t>Bližší specifikace viz TZ - tabulka kotvícíh bodů  
v položce jsou zahnuty všechny prvky záchytného systému  
nerezové kotvícíc sloupky s patními plechy pro dutinové panely / trapézový plech, kotvící šrouby a ocelové nerezové lano  
1=1,000 [A]</t>
  </si>
  <si>
    <t>doprava, uskladnění, montáž a dílenská dokumentace dle Normy EN 795. Max počet osob , kotvicich se na konkrétní záchytný prvek - 3 osoby.   
kotvící prvky:   
ztužený nerezový kotvící bod pro ukotvení na trapézové plechy - sloupek, patní plech a kotvící šrouby/kotvy   
ztužený nerezový kotvící bod pro ukotvení na dutinové panely - sloupek, patní plech a kotvící šrouby/kotvy</t>
  </si>
  <si>
    <t>R61145</t>
  </si>
  <si>
    <t>ÚPRAVY POVRCHŮ VNITŘ STROPŮ OMÍTKOU CEMENTOVOU</t>
  </si>
  <si>
    <t>štuková omítka stropů s jádrem celkové tl. 20mm - celková plocha 1NP ST  
24,07+45,86+98,34+2,43+30,71+1,2+26,7+6,38+65,7=301,390 [A]  
štuková omítka stropů s jádrem celkové tl. 20mm - celková plocha 1NP OTV  
99,5+18,5+1,2+17,9+1,7+50,92+30,69+16,81+12,75=249,970 [B]  
Celkem: A+B=551,360 [C]</t>
  </si>
  <si>
    <t>R61445</t>
  </si>
  <si>
    <t>štuková omítka s jádrem celkové tl. 20mm ST 1NP  
obvod místnosti * výška * rezerva 5%  
místnost 2101  
19,77*3,135*1,05=65,078 [B]  
místnost 2102  
27,3*3,135*1,05=89,865 [C]  
místnost 2103  
42,15*3,135*1,05=138,747 [D]  
místnost 2104  
6,5*3,135*1,05=21,396 [E]  
místnost 2105  
36,7*3,135*1,05=120,807 [F]  
místnost 2106  
4,5*3,135*1,05=14,813 [G]  
místnost 2107  
34,75*3,135*1,05=114,388 [H]  
místnost 2108  
12*3,135*1,05=39,501 [I]  
místnost 2109  
(16+5,4)*3,135*1,05=70,443 [J]  
místnost 2110  
8,5*3,135*1,05=27,980 [K]  
štuková omítka s jádrem celkové tl. 20mm OTV 1NP  
místnost 3101  
41,2*3,135*1,05=135,620 [L]  
místnost 3102  
31,3*3,135*1,05=103,032 [M]  
místnost 3103  
4,74*3,135*1,05=15,603 [N]  
místnost 3104  
18,5*3,135*1,05=60,897 [O]  
místnost 3105  
5,4*3,135*1,05=17,775 [P]  
místnost 3106  
30,88*3,135*1,05=101,649 [Q]  
místnost 3107  
23,6*3,135*1,05=77,685 [R]  
místnost 3108  
15,43*3,135*1,05=50,792 [S]  
místnost 3109  
(15,3+5,69)*3,135*1,05=69,094 [T]  
místnost 3110  
8,46*3,135*1,05=27,848 [U]  
Štuková omítka haly  
((((6,7*4,875)*12)-(2,5*1,6*6))+(((6,7*4,875)*12))+((12,99*6,7)-((1,15*2)+(1,45*2,5))))*1,1=925,109 [A]  
Celkem: B+C+D+E+F+G+H+I+J+K+L+M+N+O+P+Q+R+S+T+U+A=2 288,122 [V]</t>
  </si>
  <si>
    <t>R641221</t>
  </si>
  <si>
    <t>Světlíky</t>
  </si>
  <si>
    <t>Konstrukce obruby světlíku se navrhuje z hliníku, ale materiál zle přizpůsobit sortimentu dodavatele.  
Světlík bude z  dvojskla - vrstvené izolační sklo vrchní kalené spodní bezpečnostní sklo s prostupem tepla   
Ug/Uw = 1,0/1,26 W.m-2.K-1   
celková plocha  
šířka * délka  
4*52,75=211,000 [A]</t>
  </si>
  <si>
    <t>- včetně dílenské dokumentace: konstukce světlíku ; upevnění na stropní konstrukci   
- doprava, uskladnění a montáž   
- včetně materiálu  obrub a zateplení   
- těsnící prvky proti klimatickým jevům (např. tmely, silikon, hydroizolace,...)</t>
  </si>
  <si>
    <t>R641332</t>
  </si>
  <si>
    <t>VNITŘNÍ ŽALUZIE</t>
  </si>
  <si>
    <t>dle tabulky v TZ - tabulka rolet/žaluzie  
plocha * počet * rezerva 10%  
Ž1  
1,25*1,5*20*1,1=41,250 [A]  
Ž2  
1,6*1,5*6*1,1=15,840 [B]  
Ž3  
1,25*0,9*2*1,1=2,475 [C]  
Celkem: A+B+C=59,565 [D]</t>
  </si>
  <si>
    <t>položka zahrnuje:   
- dodávka žaluzií dle specifikace objednatele   
- montáž nových žaluzií na nová okna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</si>
  <si>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R641333</t>
  </si>
  <si>
    <t>VENKOVNÍ NADOKENNÍ ROLETY</t>
  </si>
  <si>
    <t>dle tabulky v TZ - tabulka rolet/žaluzie  
plocha * počet * rezerva 10%  
PB1  
1,25*1,5*17*1,1=35,063 [A]  
PB2  
1,6*1,5*6*1,1=15,840 [B]  
PB3  
1,25*0,9*3*1,1=3,713 [C]  
Celkem: A+B+C=54,616 [D]</t>
  </si>
  <si>
    <t>položka zahrnuje:   
- dodávka rolet dle specifikace objednatele   
- montáž nových rolet do připravených otvorů/kaslíků (tj. zakotvení do zdiva a zapěnění spáry PUR pěnou)   
- seřízení výrobků k jejich plné funkčnosti   
- případné zapravení venkovního i vnitřního ostění - vodící lišty   
- zajištění prováděných prací tak, aby nebyly znečištěny a poškozeny vnitřní prostory    
- případná výmalba vnitřních ostění oken    
- pokud se jedná o finální stavební práci, zahrnuje i zajištění úklidu vnitřních i vnějších prostor</t>
  </si>
  <si>
    <t>709110</t>
  </si>
  <si>
    <t>PROVIZORNÍ ZAJIŠTĚNÍ KABELU VE VÝKOPU</t>
  </si>
  <si>
    <t>odhad  
350=350,000 [A]</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</si>
  <si>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</si>
  <si>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71311</t>
  </si>
  <si>
    <t>IZOLACE TEPELNÁ BĚŽNÝCH KONSTRUKCÍ PEVNÁ</t>
  </si>
  <si>
    <t>Kamenn vata  
izolace i HEB 180 na východní straně  
plocha příčného řezu * délka  
0,065*14=0,910 [A]</t>
  </si>
  <si>
    <t>položka zahrnuje:    
- dodání a uložení předepsaného izolačního materiálu předepsaným způsobem včetně vnitrostaveništní a mimostaveništní dopravy    
- veškerý upevňovací a pomocný materiál    
- předepsané přesahy (nezapočítávají se do výměry)</t>
  </si>
  <si>
    <t>742P12</t>
  </si>
  <si>
    <t>OCHRANNÝ NÁTĚR KABELU PROTI OHNI</t>
  </si>
  <si>
    <t>ochrana kabelů procházející z požárního úseku haly do úpžárního úseku admin. objektů ST a OTV  
celková výměra  
30=30,000 [A]</t>
  </si>
  <si>
    <t>1. Položka obsahuje:    
 – nátěr a všechny práce spojené s nátěrem kabelu včetně veškerého příslušentsví    
2. Položka neobsahuje:    
 X    
3. Způsob měření:    
Měří se metr délkový.</t>
  </si>
  <si>
    <t>77104</t>
  </si>
  <si>
    <t>PODLAHY Z HUTNÝCH DLAŽDIC (I POLOHUT)</t>
  </si>
  <si>
    <t>místnosti dle specifikace tabulka místností  
celkový součet ploch podlah ve 2NP ST * rezerva 10%  
(40,26+11,8+9,5+14,3+2,12)*1,1=85,778 [B]  
místnosti dle specifikace tabulka místností  
celkový součet ploch podlah ve 2NP OTV * rezerva 10%  
(17,84+9,64+14,55+11,66+2,6)*1,1=61,919 [A]  
Celkem: B+A=147,697 [C]</t>
  </si>
  <si>
    <t>- položky podlah a obkladů zahrnují kompletní podlahy a obklad, včetně úpravy podkladu, spojovací, spárové malty nebo tmely, dilatace, úpravy rohů, koutů, kolem otvorů, okrajů a pod.</t>
  </si>
  <si>
    <t>773211</t>
  </si>
  <si>
    <t>PODLAHY LITÉ EPOXIDOVÉ</t>
  </si>
  <si>
    <t>povrchová úprava epoxidovým nátěrem podlah v 1NP haly, admin. objektu ST a OTV  
půdorysná plocha všech podlah 1NP * rezerva 10%  
1358,35*1,1=1 494,185 [A]</t>
  </si>
  <si>
    <t>- položky podlah a obkladů zahrnují kompletní podlahy a obklad, včetně úpravy podkladu, spojovací, spárové malty nebo tmely, dilatace, úpravy rohů, koutů, kolem otvorů, okrajů a pod.   
- vrstva tl. do 2mm</t>
  </si>
  <si>
    <t>77522</t>
  </si>
  <si>
    <t>PODLAHY POVLAKOVÉ Z PLASTŮ (PVC)</t>
  </si>
  <si>
    <t>přírodní zátěžové PVC tl. 5 mm</t>
  </si>
  <si>
    <t>místnosti dle specifikace tabulka místností  
celkový součet ploch podlah ve 2NP ST * rezerva 10%  
(46,96+15,83+28,98+15,12+18,2+16,35+29,58+30,85)*1,1=222,057 [A]  
celkový součet ploch podlah ve 2NP OTV * rezerva 10%  
(57+30,06+15,3+26,39+35,55+27,4)*1,1=210,870 [B]  
Celkem: A+B=432,927 [C]</t>
  </si>
  <si>
    <t>R_10_1_71311</t>
  </si>
  <si>
    <t>minerální rohož tl. 10mm mezi objekty haly a OTV  
8,8*8,7*1,1=84,216 [P]</t>
  </si>
  <si>
    <t>R_100_71311</t>
  </si>
  <si>
    <t>izolace tl. 100mm pro krytí vazníků mezi střechou a fasádou* rezerva 5%  
150*1,05=157,500 [D]  
izolace tl. 100 u soklu * rezerva 5%  
175*1,05=183,750 [A]  
Celkem: D+A=341,250 [E]</t>
  </si>
  <si>
    <t>R_120_71311</t>
  </si>
  <si>
    <t>tepelná izolace věnců 120mm  
(1,6*80)+(1,6*60)+(1,6*4,5)=231,200 [K]  
izolace obruby světlíků tl. 120mm  * rezerva 5%  
65*1,05=68,250 [F]  
Celkem: K+F=299,450 [L]</t>
  </si>
  <si>
    <t>R_150_71311</t>
  </si>
  <si>
    <t>izolace tl. 150mm krytí vazníků mezi střechou a fasádou * rezerva 5%  
300*1,05=315,000 [C]</t>
  </si>
  <si>
    <t>R_2_709513</t>
  </si>
  <si>
    <t>POMOCNÉ KONSTRUKCE OCELOVÉ Z PROFILŮ SVAŘOVANÝCH A ŠROUBOVANÝCH OTOČNÝ SAMOSVORNÝ HÁK</t>
  </si>
  <si>
    <t>Otočný samosvorný hák  
s nosností do 6,7t , nerezový  
celkový počet  
1=1,000 [A]</t>
  </si>
  <si>
    <t>R_20_1_71311</t>
  </si>
  <si>
    <t>izolační pásky po obvodech místností  
Hala  
délka * výška * rezerva 10%  
152*0,175*1,1=29,260 [A]  
1NP ST  
obvodová délka všech mísností * výška * rezerva 10%  
(19,77+27,32+42,13+6,5+40+4,5+12+35+8,5+16+5,5)*0,175*1,1=41,815 [B]  
1NP OTV  
obvodová délka všech mísností * výška * rezerva 10%  
(42+18,5+8,5+5,7+35+4,74+30,88+23,5+15,33+5,69+15,43)*0,175*1,1=39,514 [C]  
2NP ST  
obvodová délka všech mísností * výška * rezerva 10%  
(25,45+15+8,33+7,9+4,655+15,92+16,75+21,6+18+5,47+69,3+18,2+17,8+25,1+23,65)*0,09*1,1=29,019 [D]  
2NP OTV  
obvodová délka všech mísností * výška * rezerva 10%  
(24,79+20,96+20,59+16,86+21,95+6,94+59,62+9,55+7,63+4,4+16,65+10,16+16,8)*0,09*1,1=23,453 [E]  
Celkem: A+B+C+D+E=163,061 [F]</t>
  </si>
  <si>
    <t>R_20_71311</t>
  </si>
  <si>
    <t>R_200_71311</t>
  </si>
  <si>
    <t>izolace spádová ST * rezerva 5%  
330,15*1,05=346,658 [M]  
izolace spádová OTV * rezerva 5%  
298,64*1,05=313,572 [O]  
Celkem: M+O=660,230 [P]</t>
  </si>
  <si>
    <t>R_250_71311</t>
  </si>
  <si>
    <t>izolace střechy tl. 250mm * rezerva 5%  
600*1,05=630,000 [E]  
izolace tl. 250mm stropní konstrukce ST * rezerva 5%   
330,15*1,05=346,658 [L]  
izolace tl. 250mm stropní konstrukce OTV * rezerva 5%   
280,33*1,05=294,347 [N]  
Celkem: E+L+N=1 271,005 [O]</t>
  </si>
  <si>
    <t>R_3_709513</t>
  </si>
  <si>
    <t>POMOCNÉ KONSTRUKCE OCELOVÉ Z PROFILŮ SVAŘOVANÝCH A ŠROUBOVANÝCH LANOVÁ KLATKA</t>
  </si>
  <si>
    <t>maximální zatížení: 8 t  
průměr lana: 1-13 mm  
mazací čepy  
zdvojnásobení tažné síly  
zvedání a obrácení směru tahu  
nerezové  
celkový počet  
2=2,000 [A]</t>
  </si>
  <si>
    <t>R_4_709513</t>
  </si>
  <si>
    <t>POMOCNÉ KONSTRUKCE OCELOVÉ Z PROFILŮ SVAŘOVANÝCH A ŠROUBOVANÝCH OTOČNÝ VÁZACÍ BOD</t>
  </si>
  <si>
    <t>závitový M30, nerezový - ukotvený do venkovní patky  
s nosností do 6,7t  
1=1,000 [A]</t>
  </si>
  <si>
    <t>R_40_71311</t>
  </si>
  <si>
    <t>izolace tl. 40mm do podlahy ve 2NP ST * rezerva 10%  
(46,96+40,26+11,8+9,5+14,3+15,83+28,98+2,12+15,12+18,2+16,35+29,58+30,85)*1,1=307,835 [I]  
izolace tl. 40mm do podlahy ve 2NP OTV * rezerva 10%  
(57+17,84+9,64+14,55+11,66+15,3+30,06+26,39+35,5+2,6+27,4)*1,1=272,734 [J]  
Celkem: I+J=580,569 [K]</t>
  </si>
  <si>
    <t>R_80_1_71311</t>
  </si>
  <si>
    <t>izolace tl. 80mm do podlahy ve 1NP ST  
celková výměra podlah dle tabulky místností * rezerva 10%  
(24,07+45,94+98,34+2,43+30,71+1,2+60,83+6,38+16+4,38)*1,1=319,308 [A]  
izolace tl. 80mm do podlahy ve 1NP OTV  
(99,5+18,5+1,36+15,04+1,7+49,13+30,69+14,87+14,68+4,38)*1,1=274,835 [B]  
Celkem: A+B=594,143 [C]</t>
  </si>
  <si>
    <t>R_80_71311</t>
  </si>
  <si>
    <t>izolace tl. 80mm na fasádě * rezerva 5%  
510*1,05=535,500 [B]</t>
  </si>
  <si>
    <t>R703124</t>
  </si>
  <si>
    <t>NEREZOVÝ ROŠT/LÁVKA NOSNÝ VČETNĚ UPEVNĚNÍ A PŘÍSLUŠENSTVÍ SVĚTLÉ ŠÍŘKY PŘES 800 DO 1000 MM</t>
  </si>
  <si>
    <t>pochozí pozinkovaný polorošt v montážních jámách s protiskluzovým opatřením z oceli S 235JR  
dle tabulky  
celková hmotnost  
3066,8=3 066,800 [A]</t>
  </si>
  <si>
    <t>– kompletní montáž, rozměření, upevnění, sváření, řezání, spojování a pod.    
 – veškerý spojovací a montážní materiál vč. upevňovacího materiálu ( stojky, držáky, konzoly apod.)   
 – elektrické pospojování   
 – pomocné mechanismy a nátěr</t>
  </si>
  <si>
    <t>R703611</t>
  </si>
  <si>
    <t>ELEKTROINSTALAČNÍ KANÁL ŠÍŘKY DO 100 MM</t>
  </si>
  <si>
    <t>5,63+1,5+2=9,130 = 10</t>
  </si>
  <si>
    <t>1. Položka obsahuje:    
– veškeré práce a materiál obsažený v názvu položky  
kanál nerezový vč. víka s protiskluzovou úpravou, pro zatížení do 1,25t.  
2. Položka neobsahuje:    
X    
3. Způsob měření:    
Měří se vždy započatý běžný metr.</t>
  </si>
  <si>
    <t>R741414</t>
  </si>
  <si>
    <t>ELEKTRICKÉ OVLÁDÁNÍ VRAT</t>
  </si>
  <si>
    <t>elektrické pohony vjezdových vrat a ovladač na jeden ovladač pro motorová vozidla  
1=1,000 [A]</t>
  </si>
  <si>
    <t>1. Položka obsahuje:   
 – kompletní přístroj v krytu vč. příslušenství   
- dálkové ovladače - synchronizované do jednoho zařízení   
- instalace el. motorů a jejich uvedení do provozu   
2. Položka neobsahuje:   
 X   
3. Způsob měření:   
Udává se počet kusů kompletní konstrukce nebo práce.</t>
  </si>
  <si>
    <t>R741584</t>
  </si>
  <si>
    <t>ELEKTRICKÝ NAVIJÁK - TAŽNÉ SÍLY &gt; 5000</t>
  </si>
  <si>
    <t>vnitřní naviják ukotvený do podlahy pod zarážedlem v prostorách OTV  
kus  
1=1,000 [A]  
venkovní naviják ukotvený do patky   
kus  
1=1,000 [B]  
Celkem: A+B=2,000 [C]</t>
  </si>
  <si>
    <t>1. Položka obsahuje:   
 – kompletní naviják vč. zdroje a kotvícího příslušenství   
Tažná síla (Kg) 9170   
Síla zdvihu (Kg) 1968   
Napětí (V) 380-440   
Výkon motoru (kW) 5,5 X 4   
převodovka planetové převody   
Rychlost navíjení min. (m/min) 14   
Rychlost navíjení max. (m/min) 25   
Brzda - elektromagnet   
Ovládání spojky - délka 3m, nízkonapěťové kabelové ovládání   
lano - délky 100mm - průměru 12mm - pozinkované 6x24   
2. Položka neobsahuje:   
 X   
3. Způsob měření:   
Udává se počet kusů kompletní konstrukce nebo práce.</t>
  </si>
  <si>
    <t>R76421</t>
  </si>
  <si>
    <t>OPLECHOVÁNÍ A LEMOVÁNÍ KONSTRUKCÍ Z PLASTU</t>
  </si>
  <si>
    <t>dle tabulky v TZ - Tabulka klempířských výrobků  
šířka * délka * počet * rezerva 5%  
P1  
0,2*1,18*22*1,05=5,452 [A]  
P2  
0,2*1,53*6*1,05=1,928 [B]  
P3  
0,26*1,21*14*1,05=4,625 [C]  
P4  
0,18*1,21*10*1,05=2,287 [D]  
P5  
0,23*1,56*2*1,05=0,753 [E]  
P6  
0,18*1,56*5*1,05=1,474 [F]  
P7  
0,28*68*1*1,05=19,992 [G]  
Celkem: A+B+C+D+E+F+G=36,511 [H]</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</si>
  <si>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</si>
  <si>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711</t>
  </si>
  <si>
    <t>Izolace proti vodě a vlhkosti</t>
  </si>
  <si>
    <t>711111</t>
  </si>
  <si>
    <t>IZOLACE BĚŽNÝCH KONSTRUKCÍ PROTI ZEMNÍ VLHKOSTI ASFALTOVÝMI NÁTĚRY</t>
  </si>
  <si>
    <t>nátěr se provede pod každým natavovaným asfaltovým pásem základové kostrukce  
(pasem, deskou, RN, montážní jámou a jímkou)  
výměra je určena z položky 711112 * 5%  
3118,6*1,05=3 274,530 [A] 
3173,190*1,05=3 331.850 [A] 
penetrační nátěr a asfaltový nátěr boků odvodňovacího žlabu pod pororošty  
35*0,075*2*2=10.500 [B] 
Celkem: A+B=3 342.350 [C]</t>
  </si>
  <si>
    <t>izolace základové konstrukce haly  
70*21=1 470.000 [A]  
izolace základové konstrukce OTV  
40*12=480.000 [B]  
izolace základů konstrukce ST  
55*12=660.000 [C]  
izolace základové vnější konstrukce RN1  
135=135.000 [D]  
izolace základové vnitřní konstrukce RN1  
98=98.000 [E]  
izolace základové vnější konstrukce RN2  
156=156.000 [F]  
izolace základové vnitřní konstrukce RN2  
95,5=95.500 [G]  
izolace vnitřní konstrukce  v montážních jámách  
35*2=70.000 [H] 
izolace vnitřní konstrukce jímek v montážních jámách  
6,1=6.100 [I]  
izolace jímek pro vířivé ventily v RN1 a RN2 
((0,35+0,7)*2*0,5+0,7*0,35)*2=2.590 [J] 
Celkem: A+B+C+D+E+F+G+H+I+J=3 173.190 [K]</t>
  </si>
  <si>
    <t>711116</t>
  </si>
  <si>
    <t>IZOLACE BĚŽN KONSTR PROTI ZEM VLHK Z MĚKČ PVC</t>
  </si>
  <si>
    <t>parotěsná ochrana střechy haly  
63*13=819,000 [A]  
parotěsná ochrana střechy OTV  
323=323,000 [B]  
parotěsná ochrana střechy ST  
384,15=384,150 [C]  
Celkem: A+B+C=1 526,150 [D]</t>
  </si>
  <si>
    <t>ochrana hydroizolace základových konstrukcí  
celková výměra  
2850=2 850,000 [A]</t>
  </si>
  <si>
    <t>712</t>
  </si>
  <si>
    <t>Povlakové krytiny</t>
  </si>
  <si>
    <t>71212</t>
  </si>
  <si>
    <t>POVLAKOVÉ KRYTINY STŘECH PLOCHÝCH DVOUVRST ASF IZOL PÁSY</t>
  </si>
  <si>
    <t>půdorysná plocha střechy haly  
65*13=845,000 [A]  
půdorysná plocha střechy OTV  
323=323,000 [B]  
půdorysná plocha střechy ST  
384.15=384,150 [C]  
Celkem: A+B+C=1 552,150 [D]</t>
  </si>
  <si>
    <t>položka zahrnuje:    
- dodání  předepsaného materiálu    
- očištění a ošetření podkladu, zadávací dokumentace může zahrnout i případné vyspravení    
- zřízení povlakové krytiny jako kompletního povlaku, případně komplet. soustavy nebo systému podle příslušného  technolog. předpisu    
- zřízení povlakové krytiny po etapách, včetně pracovních spár a spojů    
- úprava u okrajů, rohů, hran, dilatačních i pracovních spojů, odvodnění, otvorů, a pod.    
- zajištění odvodnění povrchu    
- úprava, očištění a ošetření prostoru kolem krytiny</t>
  </si>
  <si>
    <t>714</t>
  </si>
  <si>
    <t>Akustická a protiotřesová opatření</t>
  </si>
  <si>
    <t>71411</t>
  </si>
  <si>
    <t>IZOLACE AKUSTICKÉ OBKLADY</t>
  </si>
  <si>
    <t>izolace schodišť v admin. objektech  
2*20=40,000 [A]</t>
  </si>
  <si>
    <t>721</t>
  </si>
  <si>
    <t>Vnitřní kanalizace</t>
  </si>
  <si>
    <t>72124</t>
  </si>
  <si>
    <t>LAPAČE STŘEŠNÍCH SPLAVENIN</t>
  </si>
  <si>
    <t>celkový počet  
11=11,000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</si>
  <si>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</si>
  <si>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725</t>
  </si>
  <si>
    <t>Zařizovací předměty</t>
  </si>
  <si>
    <t>(R)72500</t>
  </si>
  <si>
    <t>ZAŘIZOVACÍ PŘEDMĚTY</t>
  </si>
  <si>
    <t>Dle tabulky zařizovacích předmětů  
hala  
U1  
2*5500=11 000,000 [A]  
OTV 1NP  
U2  
3*5500=16 500,000 [B]  
ZP1  
3*2500=7 500,000 [C]  
ZP2  
3*1500=4 500,000 [D]  
ZP3  
3*1500=4 500,000 [E]  
ZP4  
3*450=1 350,000 [F]  
ZP5  
4*250=1 000,000 [G]  
WC  
1*5500=5 500,000 [H]  
ZP6  
1*1500=1 500,000 [I]  
ZP7  
2*1200=2 400,000 [J]  
ZP8  
2*75=150,000 [K]  
U3  
1*4500=4 500,000 [L]  
U4  
1*1600=1 600,000 [M]  
1*2200=2 200,000 [N]  
ST 1NP  
U2  
2*5500=11 000,000 [O]  
ZP1  
2*2500=5 000,000 [P]  
ZP2  
2*1500=3 000,000 [Q]  
ZP3  
2*1500=3 000,000 [R]  
ZP4  
2*450=900,000 [S]  
ZP5  
1*250=250,000 [T]  
WC  
1*5500=5 500,000 [U]  
ZP6  
1*1500=1 500,000 [V]  
ZP7  
2*1200=2 400,000 [W]  
ZP8  
2*75=150,000 [X]  
U3  
1*4500=4 500,000 [Y]  
U4  
1*1600=1 600,000 [Z]  
1*2200=2 200,000 [AA]  
OTV 2NP  
U2  
3*4500=13 500,000 [AB]  
ZP1  
4*1500=6 000,000 [AC]  
ZP2  
4*650=2 600,000 [AD]  
ZP3  
3*1200=3 600,000 [AE]  
ZP4  
3*450=1 350,000 [AF]  
P  
3*300=900,000 [AG]  
ZP5  
5*250=1 250,000 [AH]  
WC  
5*5500=27 500,000 [AI]  
ZP6  
5*1200=6 000,000 [AJ]  
ZP7  
5*1200=6 000,000 [AK]  
ZP8  
10*75=750,000 [AL]  
S  
4*5000=20 000,000 [AM]  
4*5000=20 000,000 [AN]  
4*1200=4 800,000 [AO]  
D  
2*4500=9 000,000 [AP]  
Um  
1*2200=2 200,000 [AQ]  
ST 2NP  
U2  
4*4500=18 000,000 [AR]  
ZP1  
5*1500=7 500,000 [AS]  
ZP2  
5*650=3 250,000 [AT]  
ZP3  
4*1200=4 800,000 [AU]  
ZP4  
4*450=1 800,000 [AV]  
P  
2*3000=6 000,000 [AW]  
ZP5  
5*250=1 250,000 [AX]  
WC  
5*5500=27 500,000 [AY]  
ZP6  
5*1200=6 000,000 [AZ]  
ZP7  
5*1200=6 000,000 [BA]  
ZP8  
10*75=750,000 [BB]  
S1  
3*5000=15 000,000 [BC]  
1*1200=1 200,000 [BF]  
S  
1*5000=5 000,000 [BG]  
3*1200=3 600,000 [BH]  
S/S1  
4*5000=20 000,000 [BE]  
D  
2*4500=9 000,000 [BI]  
Um  
1*2200=2 200,000 [BJ]  
Celkem: A+B+C+D+E+F+G+H+I+J+K+L+M+N+O+P+Q+R+S+T+U+V+W+X+Y+Z+AA+AB+AC+AD+AE+AF+AG+AH+AI+AJ+AK+AL+AM+AN+AO+AP+AQ+AR+AS+AT+AU+AV+AW+AX+AY+AZ+BA+BB+BC+BF+BG+BH+BE+BI+BJ=369 500,000 [BK]</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</si>
  <si>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 provedení požadovaných (i etapových) tlakových zkoušek</t>
  </si>
  <si>
    <t>740</t>
  </si>
  <si>
    <t>Silnoproud</t>
  </si>
  <si>
    <t>žlaby v hale pro vedení kabelizace do jam  
7,5+2,5=10,000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</si>
  <si>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</si>
  <si>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764</t>
  </si>
  <si>
    <t>Konstrukce klempířské</t>
  </si>
  <si>
    <t>76425</t>
  </si>
  <si>
    <t>OPLECHOVÁNÍ A LEMOVÁNÍ KONSTR Z TITANZINK PLECHU</t>
  </si>
  <si>
    <t>dle tabulky v TZ - Tabulka klempířských výrobků  
šířka * délka * počet * rezerva 5%  
K1  
0,35*1,22*20*1,05=8,967 [A]  
K2  
0,35*1,57*6*1,05=3,462 [B]  
K3  
0,25*1,21*10*1,05=3,176 [C]  
K4  
0,27*1,21*8*1,05=2,744 [D]  
K5  
0,25*1,56*1*1,05=0,410 [E]  
K6  
0,27*1,56*2*1,05=0,885 [F]  
K7a  
0,25*34,5*1*1,05=9,056 [G]  
0,26*34,5*1,*1,05=8,970 [H]  
K7b  
0,35*8,8*1*1,05=3,234 [O]  
0,35*8,8*1*1,05=3,234 [P]  
K8  
0,3*8,8*1*1,05=2,772 [L]  
0,44*8,8*1*1,05=4,066 [M]  
0,17*8,8*1*1,05=1,571 [N]  
K9  
0,35*4,2*1*1,05=1,544 [Q]  
0,35*4,2*1*1,05=1,544 [R]  
K10  
0,35*7,87*1*1,05=2,892 [S]  
0,35*7,87*1*1,05=2,892 [T]  
K11  
0,35*5,51*1*1,05=2,025 [U]  
0,35*5,51*1*1,05=2,025 [V]  
K12  
0,445*14,5*2*1,05=13,550 [W]  
K13  
0,45*(34,5+63,88+63,9+4,38+15,53+27,1)*1*1,05=98,890 [X]  
K21  
0,28*12*1*1,05=3,528 [Y]  
oplechování venkovního navijáku  
viz tabulka D.2.2.1.1.1.14  
plocha * počet * rezerva 3%  
0,57*2,595*1*1,03=1,524 [Z]  
0,67*1,235*2*1,03=1,705 [AA]  
0,525*0,93*1*1,03=0,503 [AB]  
Celkem: A+B+C+D+E+F+G+H+O+P+L+M+N+Q+R+S+T+U+V+W+X+Y+Z+AA+AB=185,169 [AC]</t>
  </si>
  <si>
    <t>764453</t>
  </si>
  <si>
    <t>ŽLABY Z TITANZINK PLECHU RŠ DO 400MM</t>
  </si>
  <si>
    <t>dle tabulky v TZ - Tabulka klempířských výrobků  
délka * počet * rezerva 5%  
K14  
64*1*1,05=67,200 [A]  
K17  
4,4*1*1,05=4,620 [B]  
K19  
43*1*1,05=45,150 [C]  
Celkem: A+B+C=116,970 [D]</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</si>
  <si>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</si>
  <si>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764552</t>
  </si>
  <si>
    <t>ODPAD TROUBY KRUH (ČTVERC) Z TITANZINK PLECHU DN DO 100MM</t>
  </si>
  <si>
    <t>dle tabulky v TZ - Tabulka klempířských výrobků  
délka * počet * rezerva 5%  
K15  
8,2*2*1,05=17,220 [A]  
K16  
1*1*1,05=1,050 [B]  
K20  
7,5*3*1,05=23,625 [C]  
Celkem: A+B+C=41,895 [D]</t>
  </si>
  <si>
    <t>764572</t>
  </si>
  <si>
    <t>ODPAD TROUBY Z PLAST HMOT DN DO 100MM</t>
  </si>
  <si>
    <t>dle tabulky v TZ - Tabulka klempířských výrobků  
délka * počet * rezerva 5%  
P10  
7*2*1,05=14,700 [A]  
P12  
7,4*3*1,05=23,310 [B]  
P13  
(7+8)*1,15=17,250 [D]  
Celkem: A+B+D=55,260 [E]</t>
  </si>
  <si>
    <t>R764423</t>
  </si>
  <si>
    <t>ŽLABY Z PLAST HMOT RŠ DO 400MM</t>
  </si>
  <si>
    <t>celková délka haly a OTV u koleje 65  
dle tabulky v TZ - Tabulka klempířských výrobků  
délka * počet * rezerva 5%  
P9  
35*1*1,05=36,750 [A]  
P11  
64*1*1,05=67,200 [B]  
Celkem: A+B=103,950 [C]</t>
  </si>
  <si>
    <t>709513</t>
  </si>
  <si>
    <t>KONSTRUKCE OCELOVÉ Z PROFILŮ SVAŘOVANÝCH A ŠROUBOVANÝCH S POVRCHOVOU ÚPRAVOU ŽÁROVÝM ZINKOVÁNÍM + NÁTĚR</t>
  </si>
  <si>
    <t>dle tabulek v tz  
mříže do oken M1- M4 dle tabulky  
celková hmotnost  
519.9=519,900 [A]  
mříže na osvětlení v montážních jámách dle tabulky v tz  
celková hmotnost  
57,5=57,500 [F]  
ocelové schodiště v montážních jámách dle tabulky D_2_2_1_1_1_11  
celková hmotnost * počet schodišť  
119,59*4=478,360 [G]  
"L" profily v montážních jámách dle tabulky D_2_2_1_1_1_11  
828=828,000 [M]  
L" profily vnějších dveří/vrat  
kg/m * celková délka * rezerva 10%  
7,5*((1,1*2)+(1,5*8)+4,25+12)*1,=228,375 [I]  
"L" profily u nástupních ramen v admin. objektech  
2*2=4,000 [K]  
oplocení a dělící příčky dle tabulky D_2_2_1_1_1_12  
12247.0=12 247,000 [O]  
chráničky kanalizace/kabelizace  
celková hmotnost  
15=15,000 [J]  
zábradlí schodiště v adm. obj. OTV  
40,8=40,800 [P]  
madlo u  schodiště v adm. obj. OTV  
24,6=24,600 [Q]  
zábradlí schodiště v adm. obj. ST  
40,8=40,800 [R]]  
madlo u  schodiště v adm. obj. ST  
24,4=24,400 [S]]  
Celkem: A+F+G+M+I+K+O+J+P+Q+R+S=14 508,735 [T]</t>
  </si>
  <si>
    <t>142</t>
  </si>
  <si>
    <t>767912</t>
  </si>
  <si>
    <t>OPLOCENÍ Z DRÁTĚNÉHO PLETIVA POZINKOVANÉHO VYSOKOPEVNOSTNÍHO</t>
  </si>
  <si>
    <t>pletivo nad dělící příčkou v hale  
157.82=157,820 [A]</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</si>
  <si>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</si>
  <si>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143</t>
  </si>
  <si>
    <t>76796</t>
  </si>
  <si>
    <t>VRATA A VRÁTKA</t>
  </si>
  <si>
    <t>vrata otevíravá v oplocení u kolej 66a  
14=14,000 [A]  
vrata pojezdová v oplocení u koleje 66a  
14=14,000 [B]  
vrata mezi admin. objektem a objektem na pozemku 4029/34  
9.5=9,500 [C]  
vrátka v oplocení  
3.5=3,500 [D]  
Celkem: A+B+C+D=41,000 [E]</t>
  </si>
  <si>
    <t>- položka zahrnuje vedle vlastních vrat a vrátek i rámy, rošty, lišty, kování, podpěrné, závěsné, upevňovací prvky, spojovací a těsnící materiál, pomocný materiál, kompletní povrchovou úpravu, jsou zahrnuty i sloupky včetně kotvení, základové patky a nutných zemních prací.    
- je zahrnuto drobné zasklení nebo jiná předepsaná výplň.    
- součástí položky je  případně i ostnatý drát, uvažovaná plocha se pak vypočítává po horní hranu drátu.</t>
  </si>
  <si>
    <t>781</t>
  </si>
  <si>
    <t>Obklady keramické</t>
  </si>
  <si>
    <t>144</t>
  </si>
  <si>
    <t>78174</t>
  </si>
  <si>
    <t>OBKLADY STĚN Z HUTNÝCH DLAŽDIC (I POLOHUT)</t>
  </si>
  <si>
    <t>keramický obklad ST 2NP  
místnost 2203  
15*2,15*1,05=33,863 [A]  
místnost 2204  
(8,35*2,15*1,05)+(10*2,15*1,05)+(4,65*2,15*1,05)=51,923 [B]  
místnost 2205  
16*2,15*1,05=36,120 [C]  
místnost 2207  
10*2,15*1,05=22,575 [D]  
místnost 2208  
5,5*2,15*1,05=12,416 [E]  
místnost 2212  
10*2,15*1,05=22,575 [F]  
keramický obklad OTV 2NP  
místnost 3203  
12,2*2,15*1,05=27,542 [G]  
místnost 3204  
17,1*2,15*1,05=38,603 [H]  
místnost 3205  
(9,5*2,15*1,05)+(9,65*2,15*1,05)+(4,6*2,15*1,05)=53,616 [I]  
místnost 3207  
10*2,15*1,05=22,575 [J]  
místnost 3209  
10*2,15*1,05=22,575 [K]  
místnost 3210  
7*2,15*1,05=15,803 [L]  
Celkem: A+B+C+D+E+F+G+H+I+J+K+L=360,186 [M]</t>
  </si>
  <si>
    <t>784</t>
  </si>
  <si>
    <t>Malby</t>
  </si>
  <si>
    <t>145</t>
  </si>
  <si>
    <t>78440</t>
  </si>
  <si>
    <t>MALBY POVRCHŮ</t>
  </si>
  <si>
    <t>malby vnitřní povrchů  
1079,2+20+3669,261=4 768,461 [A]  
malba vnějších povrchů (hydrofobizační nátěr) 
1868,7=1 868,700 [B]  
Celkem: A+B=6 637,161 [C]</t>
  </si>
  <si>
    <t>146</t>
  </si>
  <si>
    <t>89911B</t>
  </si>
  <si>
    <t>PLASTOVÝ POKLOP B125</t>
  </si>
  <si>
    <t>vnitřní poklopy na RN1 a RN2 o rozměrech 600*900mm  
celkový počet  
2=2,000 [A]</t>
  </si>
  <si>
    <t>147</t>
  </si>
  <si>
    <t>šachtovitá stupadla  
RN1  
5=5,000 [A]  
RN2  
8=8,000 [B]  
Celkem: A+B=13,000 [C]</t>
  </si>
  <si>
    <t>148</t>
  </si>
  <si>
    <t>(R)748137-1</t>
  </si>
  <si>
    <t>HASICÍ PŘÍSTROJ S CO2 s hasicí schopností min 55B</t>
  </si>
  <si>
    <t>Jedná se o certifikované PHP dle ČSN EN 3 – 6, které mají na typovém štítku uvedenou   
hasicí schopnost. PHP musí být umístěny ve výšce max. 1,5 m od podlahy k rukojeti PHP na   
přístupných a viditelných místech v prostoru objektu.</t>
  </si>
  <si>
    <t>1. Položka obsahuje:  
– veškeré příslušenství pro montáž, značení.  
2. Položka neobsahuje:  
X  
3. Způsob měření:  
Udává se počet kusů kompletní konstrukce nebo práce.</t>
  </si>
  <si>
    <t>149</t>
  </si>
  <si>
    <t>(R)748137-2</t>
  </si>
  <si>
    <t>HASICÍ PŘÍSTROJ Práškový s hasicí schopností min. 34A, 183B</t>
  </si>
  <si>
    <t>1. Položka obsahuje:  
– veškeré příslušenství pro montáž, značení  
2. Položka neobsahuje:  
X  
3. Způsob měření:  
Udává se počet kusů kompletní konstrukce nebo práce.</t>
  </si>
  <si>
    <t>150</t>
  </si>
  <si>
    <t>(R)748137-3</t>
  </si>
  <si>
    <t>HASICÍ PŘÍSTROJ sněhový s hasící schopností min. 89 B</t>
  </si>
  <si>
    <t>edná se o certifikované PHP dle ČSN EN 3 – 6, které mají na typovém štítku uvedenou   
hasicí schopnost. PHP musí být umístěny ve výšce max. 1,5 m od podlahy k rukojeti PHP na   
přístupných a viditelných místech v prostoru objektu.</t>
  </si>
  <si>
    <t>151</t>
  </si>
  <si>
    <t>741725</t>
  </si>
  <si>
    <t>ČIDLO KOUŘOVÉ</t>
  </si>
  <si>
    <t>1. Položka obsahuje:  
– zapojení a nastavení přístroje  
2. Položka neobsahuje:  
X  
3. Způsob měření:  
Udává se počet kusů kompletní konstrukce nebo práce.</t>
  </si>
  <si>
    <t>152</t>
  </si>
  <si>
    <t>obruby ja jižnís traně objektu u koleje 65 zajištující betonovou dlažbu proti posunu  
celková výměra  
105=105,000 [A]</t>
  </si>
  <si>
    <t>153</t>
  </si>
  <si>
    <t>923890</t>
  </si>
  <si>
    <t>ŠIKMÝ ŽLUTOČERNÝ BEZPEČNOSTNÍ NÁTĚR</t>
  </si>
  <si>
    <t>obvod montážních jam  
13,6*2=27,200 [A]  
nástupní a výstupní hrany schodišť z 1NP do 2NP  
0,1*4=0,400 [B]  
nástupní a výstupní hrany schodišť rampy   
0,1*2=0,200 [C]  
hrana rampy u ST  
1,8=1,800 [D]</t>
  </si>
  <si>
    <t>1. Položka obsahuje:    
 – úpravy podkladu (odmaštění, odrezivění, odstranění starých nátěrů a nečistot) a jeho vyspravení    
 – provedení nátěru (i různobarevného) včetně základních nátěrů předepsaným postupem a při splnění všech požadavků daných technologickým předpisem    
2. Položka neobsahuje:    
 X    
3. Způsob měření:    
Měří se plocha kompletního nátěru v metrech čtverečních.</t>
  </si>
  <si>
    <t>154</t>
  </si>
  <si>
    <t>931335</t>
  </si>
  <si>
    <t>TĚSNĚNÍ DILATAČNÍCH SPAR POLYURETANOVÝM TMELEM PRŮŘEZU DO 600MM2</t>
  </si>
  <si>
    <t>tmely u základů  
celková délka  
250=250,000 [A]  
tmely u dveří a vrat  
celková délka  
45=45,000 [B]  
tmely pro bežné kostrukce  
celková výměra  
300=300,000 [C]  
Celkem: A+B+C=595,000 [D]</t>
  </si>
  <si>
    <t>položka zahrnuje dodávku a osazení předepsaného materiálu, očištění ploch spáry před úpravou, očištění okolí spáry po úpravě    
nezahrnuje těsnící profil</t>
  </si>
  <si>
    <t>155</t>
  </si>
  <si>
    <t>931385</t>
  </si>
  <si>
    <t>TĚSNĚNÍ DILATAČNÍCH SPAR SILIKONOVÝM TMELEM PRŮŘEZU DO 600MM2</t>
  </si>
  <si>
    <t>izolace konstrukcí proti vniknutí vody  
obvodové konstrukce/dveře/vrata/střešní plášť (okapničky, trapézový plech)/RN1 a RN2  
celková výměra  
250+200+200+50=700,000 [A]</t>
  </si>
  <si>
    <t>156</t>
  </si>
  <si>
    <t>935111</t>
  </si>
  <si>
    <t>ŠTĚRBINOVÉ ŽLABY Z BETONOVÝCH DÍLCŮ ŠÍŘ DO 400MM VÝŠ DO 500MM BEZ OBRUBY</t>
  </si>
  <si>
    <t>celková délka  
13=13,000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</si>
  <si>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</si>
  <si>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157</t>
  </si>
  <si>
    <t>R_93261</t>
  </si>
  <si>
    <t>POCHOZÍ ROŠT</t>
  </si>
  <si>
    <t>Pochozí rošt v montažních jámách  
30*1,1*2=66,000 [B]</t>
  </si>
  <si>
    <t>položka zahrnuje:    
- dodání a uložení předepsané konstrukce z předepsaného materiálu včetně vnitrostaveništní a mimostaveništní dopravy    
- veškeré potřebné pomocné práce    
- veškerý pomocný a upevňovací materiál</t>
  </si>
  <si>
    <t xml:space="preserve">  SO_10-61-01_PLY</t>
  </si>
  <si>
    <t>VNITŘNÍ PLYNOVOD</t>
  </si>
  <si>
    <t>SO_10-61-01_PLY</t>
  </si>
  <si>
    <t>R_1.1_P</t>
  </si>
  <si>
    <t>DN25  
celková výměra  
70=70,000 [A]</t>
  </si>
  <si>
    <t>Plastové PE potrubí PE100RC  SDR11 D32, včetně tvarovek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</si>
  <si>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R_1.12_P</t>
  </si>
  <si>
    <t>137=137,000 [A]</t>
  </si>
  <si>
    <t>R_1.13_P</t>
  </si>
  <si>
    <t>R_1.14_P</t>
  </si>
  <si>
    <t>Odvoz a uskladnění  přebytečného výkopového materiálu.</t>
  </si>
  <si>
    <t>R_1.15_P</t>
  </si>
  <si>
    <t>položka zahrnuje:   
Součástí zemních a pomocných prací je i veškerý montážní a pomocný materiál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</si>
  <si>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R_1.2_P</t>
  </si>
  <si>
    <t>Plastové PE potrubí PE100RC  SDR11 D25, včetně tvarovek</t>
  </si>
  <si>
    <t>DN20  
67=67,000 [A]</t>
  </si>
  <si>
    <t>Plastové PE potrubí PE100RC  SDR11 D25, včetně tvarovek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</si>
  <si>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R_1.3_P</t>
  </si>
  <si>
    <t>Ocelové bezešvé potrubí DN20, opatřeno žlutým nátěrem, včetně tvarovek, kotvících prvků a montáže</t>
  </si>
  <si>
    <t>DN20  
 10=10,000 [A]</t>
  </si>
  <si>
    <t>Ocelové bezešvé potrubí DN20, opatřeno žlutým nátěrem, včetně tvarovek, kotvících prvků a montáže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</si>
  <si>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R_1.4_P</t>
  </si>
  <si>
    <t>Ocelové bezešvé potrubí DN40, opatřeno žlutým nátěrem, včetně tvarovek, kotvících prvků a montáže</t>
  </si>
  <si>
    <t>DN40  
 157=157,000 [A]</t>
  </si>
  <si>
    <t>Ocelové bezešvé potrubí DN40, opatřeno žlutým nátěrem, včetně tvarovek, kotvících prvků a montáže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</si>
  <si>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R_1.5_P</t>
  </si>
  <si>
    <t>Předzásobení plynu OC DN250x2m</t>
  </si>
  <si>
    <t>OC DN250  
2=2,000 [A]</t>
  </si>
  <si>
    <t>Předzásobení plynu OC DN250x2m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</si>
  <si>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R_1.6_P</t>
  </si>
  <si>
    <t>Kulový uzávěr DN20</t>
  </si>
  <si>
    <t>8=8,000 [A]</t>
  </si>
  <si>
    <t>- Položka zahrnuje kompletní montáž dle technologického předpisu, dodávku armatury, veškerou mimostaveništní a vnitrostaveništní dopravu.</t>
  </si>
  <si>
    <t>R_1.7_P</t>
  </si>
  <si>
    <t>Bezpečnostní uzavírací armatura DN20</t>
  </si>
  <si>
    <t>Bezpečnostní uzavírací armatura DN20  
8=8,000 [B]</t>
  </si>
  <si>
    <t>R_1.8_P</t>
  </si>
  <si>
    <t>Regulační zařízení STL/NTL v uzamykatelné skříni</t>
  </si>
  <si>
    <t>Regulační zařízení STL/NTL v uzamykatelné skříni (KOMPLETNÍ VYSTROJENÍ)  
1=1,000 [A]</t>
  </si>
  <si>
    <t xml:space="preserve">  SO_10-61-01_UT</t>
  </si>
  <si>
    <t>UT</t>
  </si>
  <si>
    <t>SO_10-61-01_UT</t>
  </si>
  <si>
    <t>R.1.8_ST</t>
  </si>
  <si>
    <t>AZ trubka 0,5m DN60/100</t>
  </si>
  <si>
    <t>počet  
2=2,000 [A]</t>
  </si>
  <si>
    <t>R_1.1_OTV</t>
  </si>
  <si>
    <t>Sestava nástěnného plynového kondenzačního kotle výkon: 1,9-  19kW(50/30°C), 1,7-17,6kW(80/60°C)</t>
  </si>
  <si>
    <t>Sestava nástěnného plynového kondenzačního kotle, výkon: 1,9-   
19kW(50/30°C), 1,7-17,6kW(80/60°C) součástí kotle bude oběhové   
čerpadlo; Montážní kříž - na omítku, Pojistná skupina-na omítku ČSN 73   
66 60;Teploměr; Jímka kondenzátu, Sada odtokové nálevky, montáž na   
stěnu   
nerezový výměník, spotřeba plynu max 2,20 m3/h,   
spalovací vzduch 50 m3/h, hluk 32/40dBA, váha: 41   
kg, el. příkon: 150W, 230V</t>
  </si>
  <si>
    <t>R_1.1_ST</t>
  </si>
  <si>
    <t>Sestava nástěnného plynového kondenzačního kotle, výkon: 2,6-26kW(50/30°C), 2,4-24,1kW(80/60°C)</t>
  </si>
  <si>
    <t>Sestava nástěnného plynového kondenzačního kotle, výkon: 2,6-26kW(50/30°C), 2,4-24,1kW(80/60°C) součástí kotle bude oběhové čerpadlo; Montážní kříž - na omítku, Pojistná skupina-na omítku ČSN 73 66 60;Teploměr; Jímka kondenzátu, Sada odtokové nálevky, montáž na stěnu   
nerezový výměník, spotřeba plynu max 3,04 m3/h, spalovací vzduch 50 m3/h, hluk 36/48dBA, váha: 43 kg, el. příkon: 150W, 230V</t>
  </si>
  <si>
    <t>R_1.10_OTV</t>
  </si>
  <si>
    <t>Kombinovaný rozdělovač/sběrač pro vytápění DN 80</t>
  </si>
  <si>
    <t>Kombinovaný rozdělovač/sběrač pro vytápění DN 80, kompletní se všemi hrdly a nátrubky, dl. 1,45m,  vč. montáže, izolace 50mm a uchycení. Hrdla Vstup primár 2xDN32, výstupy sekundár  2xDN20, 2x DN32, 2xDN32, rozteče hrdel: 250mm</t>
  </si>
  <si>
    <t>R_1.10_ST</t>
  </si>
  <si>
    <t>počet  
1=1,000 [A]</t>
  </si>
  <si>
    <t>Kombinovaný rozdělovač/sběrač pro vytápění DN 80, kompletní se všemi hrdly a nátrubky, dl. 1,45m,  vč. montáže, izolace 50mm a uchycení. Hrdla Vstup primár 2xDN32, výstupy sekundár  2xDN32, 2x DN25, 2xDN32, rozteče hrdel: 250mm</t>
  </si>
  <si>
    <t>R_1.11_OTV</t>
  </si>
  <si>
    <t>Stojatý smaltovaný zásobníkový ohřívač s jednou předávací plochou</t>
  </si>
  <si>
    <t>počet  
1=1,000 [B]</t>
  </si>
  <si>
    <t>Stojatý smaltovaný zásobníkový ohřívač s jednou předávací plochou, hořčíkovou anodou a přídavným návarkem Rp 1 1/2" pro závitové topné těleso, včetně pevné tepelné izolace systém rECOflex s krycí   
plastovou folií. Energetická třída B. Předávací plocha: 1,45 m2.   
Výška (mm): 1834; Průměr (mm): 700; Hmotnost (kg): 117; Objem (l): 304; DN připojení: TV 2 x R 1, TUV 2 xR 1; Barva: bílá</t>
  </si>
  <si>
    <t>R_1.11_ST</t>
  </si>
  <si>
    <t>R_1.12_OTV</t>
  </si>
  <si>
    <t>Membránová tlaková expanzní nádoba pro topné soustavy a soustavy chladicí vody</t>
  </si>
  <si>
    <t>Membránová tlaková expanzní nádoba pro topné soustavy a soustavy chladicí vody. Výška (mm): 565; Průměr (mm): 480; Hmotnost (kg): 9,2; Objem (l): 80; DN připojení: R 1; Barva: šedá</t>
  </si>
  <si>
    <t>R_1.12_ST</t>
  </si>
  <si>
    <t>R_1.13_OTV</t>
  </si>
  <si>
    <t>Kulový kohout MK 1</t>
  </si>
  <si>
    <t>Kulový kohout MK 1 Uzavírací kulový kohout se zajištěním v otevřené poloze s integrovaným vypouštěním. Hmotnost (kg): 0,5; DN připojení: Rp 1;</t>
  </si>
  <si>
    <t>R_1.13_ST</t>
  </si>
  <si>
    <t>R_1.14_OTV</t>
  </si>
  <si>
    <t>Podtlakové odplyňovací zařízení s integrovaným doplňováním pro soustavy s membránovou tlakovou expanzní nádobou nebo expanzním automatem</t>
  </si>
  <si>
    <t>Podtlakové odplyňovací zařízení s integrovaným doplňováním pro soustavy s membránovou tlakovou expanzní nádobou nebo expanzním automatem. Maximální provozní teplota do 70 °C. Délka (mm): 290; Šířka (mm): 545; Výška (mm): 660; Hmotnost (kg): 13;</t>
  </si>
  <si>
    <t>R_1.14_ST</t>
  </si>
  <si>
    <t>R_1.15_OTV</t>
  </si>
  <si>
    <t>Uvedení do provozu - Podtlakové odplyňovací zařízení</t>
  </si>
  <si>
    <t>Množství  
1=1,000 [A]</t>
  </si>
  <si>
    <t>R_1.15_ST</t>
  </si>
  <si>
    <t>R_1.16_OTV</t>
  </si>
  <si>
    <t>Oddělovací člen s vodoměrem pro přímé doplňování z rozvodu pitné vody do topných soustav a soustav chladicí vody</t>
  </si>
  <si>
    <t>Oddělovací člen s vodoměrem pro přímé doplňování z rozvodu pitné vody do topných soustav a soustav chladicí vody. Šířka (mm): 293; Výška (mm): 230; Hmotnost (kg): 1,7; DN připojení: R 1/2, R 1/2;</t>
  </si>
  <si>
    <t>R_1.16_ST</t>
  </si>
  <si>
    <t>R_1.17_OTV</t>
  </si>
  <si>
    <t>Zdvojené pouzdro pro změkčovací nebo demineralizační patrony.</t>
  </si>
  <si>
    <t>Zdvojené pouzdro pro změkčovací nebo demineralizační patrony.   
Šířka (mm): 260; Výška (mm): 600; Hmotnost (kg): 3,6; DN připojení: Rp 1/2 / Rp 1/2;</t>
  </si>
  <si>
    <t>R_1.17_ST</t>
  </si>
  <si>
    <t>R_1.18_OTV</t>
  </si>
  <si>
    <t>Katexová patrona pro změkčovací zařízení Fillsoft</t>
  </si>
  <si>
    <t>Katexová patrona pro změkčovací zařízení Fillsoft. Nelze použít s kotli s Al výměníky. Kapacita cca 6000 l/°dH, např. cca 600 l při 10°dH.   
Šířka (mm): 76; Výška (mm): 514; Hmotnost (kg): 1,5; Barva: zelená</t>
  </si>
  <si>
    <t>R_1.18_ST</t>
  </si>
  <si>
    <t>R_1.19_OTV</t>
  </si>
  <si>
    <t>Elektronický vodoměr pro kontrolu zbývající kapacity změkčovací armatury Fillsoft a kontrolu doplňovaného množství</t>
  </si>
  <si>
    <t>Elektronický vodoměr pro kontrolu zbývající kapacity změkčovací armatury Fillsoft a kontrolu doplňovaného množství. Délka (mm): 100; Šířka (mm): 160; Výška (mm): 100; Hmotnost (kg): 0,4;</t>
  </si>
  <si>
    <t>R_1.19_ST</t>
  </si>
  <si>
    <t>R_1.2_OTV</t>
  </si>
  <si>
    <t>Kaskádová regulace pro 2 TO se směš., TV</t>
  </si>
  <si>
    <t>R_1.2_ST</t>
  </si>
  <si>
    <t>R_1.20_OTV</t>
  </si>
  <si>
    <t>Měřící sada pro stanovení celkové tvrdosti vody</t>
  </si>
  <si>
    <t>Měřící sada pro stanovení celkové tvrdosti vody. Délka (mm): 70; Šířka (mm): 10; Výška (mm): 40; Hmotnost (kg): 0,05;</t>
  </si>
  <si>
    <t>R_1.20_ST</t>
  </si>
  <si>
    <t>R_1.21_OTV</t>
  </si>
  <si>
    <t>Teploměr 0 - 120°C, vč. návarku, jímky a montáže</t>
  </si>
  <si>
    <t>R_1.21_ST</t>
  </si>
  <si>
    <t>R_1.22_OTV</t>
  </si>
  <si>
    <t>Tlakoměr 0 - 600 kPa, vč. návarku, smyčky, kohoutu a montáže</t>
  </si>
  <si>
    <t>7=7,000 [A]</t>
  </si>
  <si>
    <t>R_1.22_ST</t>
  </si>
  <si>
    <t>R_1.23_OTV</t>
  </si>
  <si>
    <t>Pojistný ventil Meibes DUKO 1/2" x 3/4" KD, otevírací přetlak 300kPa, včetně šroubení.</t>
  </si>
  <si>
    <t>R_1.23_ST</t>
  </si>
  <si>
    <t>R_1.3_OTV</t>
  </si>
  <si>
    <t>Hydraulická výhybka typ 63B</t>
  </si>
  <si>
    <t>Hydraulická výhybka typ 63B   
max. průtok do 2,5m3/h</t>
  </si>
  <si>
    <t>R_1.3_ST</t>
  </si>
  <si>
    <t>R_1.4_OTV</t>
  </si>
  <si>
    <t>Stěnová konzola hydr. Výhybky 63B</t>
  </si>
  <si>
    <t>R_1.4_ST</t>
  </si>
  <si>
    <t>R_1.5_OTV</t>
  </si>
  <si>
    <t>AZ-Revizní koleno 87° D=60/100</t>
  </si>
  <si>
    <t>R_1.5_ST</t>
  </si>
  <si>
    <t>R_1.6_OTV</t>
  </si>
  <si>
    <t>AZ-Koleno 87° D=60/100</t>
  </si>
  <si>
    <t>R_1.6_ST</t>
  </si>
  <si>
    <t>R_1.7_OTV</t>
  </si>
  <si>
    <t>AZ trubka 1m DN60/100</t>
  </si>
  <si>
    <t>R_1.7_ST</t>
  </si>
  <si>
    <t>R_1.8_OTV</t>
  </si>
  <si>
    <t>R_1.9_OTV</t>
  </si>
  <si>
    <t>AZ trubka 1,95m 60/100</t>
  </si>
  <si>
    <t>6=6,000 [A]</t>
  </si>
  <si>
    <t>R_1.9_ST</t>
  </si>
  <si>
    <t>R_10.1_OTV</t>
  </si>
  <si>
    <t>Zpětný ventil závitový, DN 20, PN 16,  vč. montáže</t>
  </si>
  <si>
    <t>R_10.1_ST</t>
  </si>
  <si>
    <t>Zpětný ventil závitový, DN 25, PN 16, vč. montáže</t>
  </si>
  <si>
    <t>R_10.2_OTV</t>
  </si>
  <si>
    <t>Zpětný ventil závitový, DN 32, PN 16, vč. montáže</t>
  </si>
  <si>
    <t>4=4,000 [A]</t>
  </si>
  <si>
    <t>R_10.2_ST</t>
  </si>
  <si>
    <t>R_10.3_OTV</t>
  </si>
  <si>
    <t>Zpětný ventil závitový, DN 40, PN 16, vč. montáže</t>
  </si>
  <si>
    <t>R_10.3_ST</t>
  </si>
  <si>
    <t>R_11.1_OTV</t>
  </si>
  <si>
    <t>Kulový vypouštěcí kohout PN 6, DN 15 s hadicovou vývodkou a zátkou, vč. montáže</t>
  </si>
  <si>
    <t>R_11.1_ST</t>
  </si>
  <si>
    <t>R_11.2_OTV</t>
  </si>
  <si>
    <t>Kulový vypouštěcí kohout PN 6, DN 20 s hadicovou vývodkou a zátkou, vč. montáže</t>
  </si>
  <si>
    <t>R_11.2_ST</t>
  </si>
  <si>
    <t>R_11.3_OTV</t>
  </si>
  <si>
    <t>Odvzdušňovací nádoba PN 6, DN 20, vč. montáže</t>
  </si>
  <si>
    <t>R_11.3_ST</t>
  </si>
  <si>
    <t>R_11.4_OTV</t>
  </si>
  <si>
    <t>Odvzdušňovací nádoba PN 6, DN 32, vč. montáže</t>
  </si>
  <si>
    <t>R_11.4_ST</t>
  </si>
  <si>
    <t>R_11.5_OTV</t>
  </si>
  <si>
    <t>Odvzdušňovací ventil PN 6, DN 15, vč. montáže</t>
  </si>
  <si>
    <t>R_11.5_ST</t>
  </si>
  <si>
    <t>R_12.1_OTV</t>
  </si>
  <si>
    <t>Potrubí z trubek závitových ocelových bezešvých, nízkotlakých    DN 20</t>
  </si>
  <si>
    <t>32=32,000 [A]</t>
  </si>
  <si>
    <t>R_12.1_ST</t>
  </si>
  <si>
    <t>27=27,000 [A]</t>
  </si>
  <si>
    <t>R_12.2_OTV</t>
  </si>
  <si>
    <t>Potrubí z trubek závitových ocelových bezešvých, nízkotlakých    DN 25</t>
  </si>
  <si>
    <t>R_12.2_ST</t>
  </si>
  <si>
    <t>15=15,000 [A]</t>
  </si>
  <si>
    <t>R_12.3_OTV</t>
  </si>
  <si>
    <t>Potrubí z trubek závitových ocelových bezešvých, nízkotlakých    DN 32</t>
  </si>
  <si>
    <t>21=21,000 [A]</t>
  </si>
  <si>
    <t>R_12.3_ST</t>
  </si>
  <si>
    <t>Potrubí z trubek závitových ocelových bezešvých, nízkotlakých  DN 32</t>
  </si>
  <si>
    <t>34=34,000 [A]</t>
  </si>
  <si>
    <t>R_12.4_OTV</t>
  </si>
  <si>
    <t>Měděné potrubí 15x1</t>
  </si>
  <si>
    <t>226=226,000 [A]</t>
  </si>
  <si>
    <t>R_12.4_ST</t>
  </si>
  <si>
    <t>187=187,000 [A]</t>
  </si>
  <si>
    <t>Měděné potrubí   
Měď - 15x1</t>
  </si>
  <si>
    <t>R_12.5_OTV</t>
  </si>
  <si>
    <t>Měděné potrubí  18x1</t>
  </si>
  <si>
    <t>54=54,000 [A]</t>
  </si>
  <si>
    <t>R_12.5_ST</t>
  </si>
  <si>
    <t>R_12.6_OTV</t>
  </si>
  <si>
    <t>Měděné potrubí  22x1</t>
  </si>
  <si>
    <t>25=25,000 [A]</t>
  </si>
  <si>
    <t>R_12.6_ST</t>
  </si>
  <si>
    <t>Měděné potrubí 22x1</t>
  </si>
  <si>
    <t>47=47,000 [A]</t>
  </si>
  <si>
    <t>R_12.7_OTV</t>
  </si>
  <si>
    <t>Měděné potrubí  28x1,5</t>
  </si>
  <si>
    <t>39=39,000 [A]</t>
  </si>
  <si>
    <t>R_12.7_ST</t>
  </si>
  <si>
    <t>Měděné potrubí 28x1,5</t>
  </si>
  <si>
    <t>40=40,000 [A]</t>
  </si>
  <si>
    <t>R_12.8_OTV</t>
  </si>
  <si>
    <t>Měděné potrubí  35x1,5</t>
  </si>
  <si>
    <t>R_12.8_ST</t>
  </si>
  <si>
    <t>Měděné potrubí 35x1,5</t>
  </si>
  <si>
    <t>R_13.1_OTV</t>
  </si>
  <si>
    <t>Protipožární tmel</t>
  </si>
  <si>
    <t>R_13.1_ST</t>
  </si>
  <si>
    <t>R_14.1_OTV</t>
  </si>
  <si>
    <t>NÁTĚRY</t>
  </si>
  <si>
    <t>63=63,000 [A]</t>
  </si>
  <si>
    <t>Veškeré pomocné ocelové konstrukce, závěsy a uložení potrubí budou opatřeny nátěrem základním a dvojnásobným nátěrem prostým. Věškeré potrubí bude izolované a bude pod izolací opatřeno nátěrem základním. Armatury nátěrem dvojnásobným prostým.   
armatury, doplňkové konstrukce, uložení   
základní nátěr potrubí do DN 50 mm včetně</t>
  </si>
  <si>
    <t>R_14.1_ST</t>
  </si>
  <si>
    <t>Nátěry  Armatury nátěrem dvojnásobným prostým.  armatury, doplňkové konstrukce, uložení  základní nátěr potrubí do DN 50 mm včetně</t>
  </si>
  <si>
    <t>76=76,000 [A]</t>
  </si>
  <si>
    <t>R_15.1_OTV</t>
  </si>
  <si>
    <t>Izolace potrubí z minerální vlny s hliníkovým polepem pro ocelové potrubí DN20</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</si>
  <si>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DN20   
tl. 30 mm</t>
  </si>
  <si>
    <t>R_15.1_ST</t>
  </si>
  <si>
    <t>Izolace potrubí z minerální vlny s hliníkovým polepem  pro ocelové potrubí DN20</t>
  </si>
  <si>
    <t>R_15.2_OTV</t>
  </si>
  <si>
    <t>Izolace potrubí z minerální vlny s hliníkovým polepem pro ocelové potrubí DN25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</si>
  <si>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DN25   
tl. 30 mm</t>
  </si>
  <si>
    <t>R_15.2_ST</t>
  </si>
  <si>
    <t>R_15.3_OTV</t>
  </si>
  <si>
    <t>Izolace potrubí z minerální vlny s hliníkovým polepem pro ocelové potrubí DN32</t>
  </si>
  <si>
    <t>délka  
21=21,000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</si>
  <si>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DN32   
tl. 30 mm</t>
  </si>
  <si>
    <t>R_15.3_ST</t>
  </si>
  <si>
    <t>délka  
34=34,000 [A]</t>
  </si>
  <si>
    <t>R_15.4_OTV</t>
  </si>
  <si>
    <t>Izolace potrubí z minerální vlny s hliníkovým polepem pro měděné potrubí 15x1</t>
  </si>
  <si>
    <t>97=97,000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</si>
  <si>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15x1   
tl. 30 mm</t>
  </si>
  <si>
    <t>R_15.4_ST</t>
  </si>
  <si>
    <t>R_15.5_OTV</t>
  </si>
  <si>
    <t>Izolace potrubí z minerální vlny s hliníkovým polepem pro měděné potrubí 18x1</t>
  </si>
  <si>
    <t>16=16,000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</si>
  <si>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18x1   
tl. 30 mm</t>
  </si>
  <si>
    <t>R_15.5_ST</t>
  </si>
  <si>
    <t>Izolace potrubí z minerální vlny s hliníkovým polepem pro měděné potrubí 22x1</t>
  </si>
  <si>
    <t>3=3,000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</si>
  <si>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22x1   
tl. 30 mm</t>
  </si>
  <si>
    <t>R_15.6_OTV</t>
  </si>
  <si>
    <t>R_15.6_ST</t>
  </si>
  <si>
    <t>Izolace potrubí z minerální vlny s hliníkovým polepem pro měděné potrubí 28x1,5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</si>
  <si>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28x1,5   
tl. 30 mm</t>
  </si>
  <si>
    <t>R_15.7_OTV</t>
  </si>
  <si>
    <t>R_15.7_ST</t>
  </si>
  <si>
    <t>Izolace potrubí z minerální vlny s hliníkovým polepem pro měděné potrubí 35x1,5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</si>
  <si>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35x1,5   
tl. 30 mm</t>
  </si>
  <si>
    <t>R_15.8_OTV</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</si>
  <si>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35x1,5   
 tl. 30 mm</t>
  </si>
  <si>
    <t>R_16.1_OTV</t>
  </si>
  <si>
    <t>Zpracování výrobně dodavatelské dokumentace</t>
  </si>
  <si>
    <t>R_16.1_ST</t>
  </si>
  <si>
    <t>R_16.10_OTV</t>
  </si>
  <si>
    <t>Zaškolení obsluhy</t>
  </si>
  <si>
    <t>Dvojnásobný proplach systému a náplň upravenou vodou</t>
  </si>
  <si>
    <t>R_16.10_ST</t>
  </si>
  <si>
    <t>R_16.11_OTV</t>
  </si>
  <si>
    <t>Štítky a popisy potrubí a zařízení</t>
  </si>
  <si>
    <t>R_16.11_ST</t>
  </si>
  <si>
    <t>R_16.12_OTV</t>
  </si>
  <si>
    <t>R_16.12_ST</t>
  </si>
  <si>
    <t>R_16.13_OTV</t>
  </si>
  <si>
    <t>Kotevní materiál</t>
  </si>
  <si>
    <t>R_16.13_ST</t>
  </si>
  <si>
    <t>Společné položky</t>
  </si>
  <si>
    <t>R_16.14_OTV</t>
  </si>
  <si>
    <t>Montážní materiál + montáž</t>
  </si>
  <si>
    <t>R_16.14_ST</t>
  </si>
  <si>
    <t>R_16.5_OTV</t>
  </si>
  <si>
    <t>Pomocné ocelové konstrukce</t>
  </si>
  <si>
    <t>R_16.5_ST</t>
  </si>
  <si>
    <t>R_16.6_OTV</t>
  </si>
  <si>
    <t>Zavěšení potrubí</t>
  </si>
  <si>
    <t>Zavěšení potrubí, kotvící systém např. Hilti, množství dle DN</t>
  </si>
  <si>
    <t>R_16.6_ST</t>
  </si>
  <si>
    <t>R_16.7_OTV</t>
  </si>
  <si>
    <t>Provedení komplexních zkoušek (včetně tlakové a topné zkoušky)</t>
  </si>
  <si>
    <t>R_16.7_ST</t>
  </si>
  <si>
    <t>R_16.8_OTV</t>
  </si>
  <si>
    <t>Jemné zaregulování systému</t>
  </si>
  <si>
    <t>R_16.8_ST</t>
  </si>
  <si>
    <t>R_16.9_OTV</t>
  </si>
  <si>
    <t>Vyvážení</t>
  </si>
  <si>
    <t>Vyvážení dle vyhl. 193/2007 sb.včetně protokolu</t>
  </si>
  <si>
    <t>R_16.9_ST</t>
  </si>
  <si>
    <t>R_2.1_OTV</t>
  </si>
  <si>
    <t>Oběhové čerpadlo pro větev VZT (voda 80/60°C)</t>
  </si>
  <si>
    <t>Oběhové čerpadlo pro větev VZT (voda 80/60°C)  (O.Č.1) M=0,22 m3/h, 29kPa, DN15, max. příkon: 30 W, proud: 0,26 A, napětí: 1x230 V. včetně připojovacího materiálu, montáže, oživení, nastavení a uvedení do provozu   
S 15-40, PN10, elektronicky řízené otáčky</t>
  </si>
  <si>
    <t>R_2.1_ST</t>
  </si>
  <si>
    <t>Oběhové čerpadlo pro větev otopných těles (voda 75/60°C)</t>
  </si>
  <si>
    <t>Oběhové čerpadlo pro větev otopných těles (voda 75/60°C)  (O.Č.4) M=1,01 m3/h, 40kPa, DN25, max. příkon: 40 W, proud: 0,43 A, napětí: 1x230 V. včetně připojovacího materiálu, montáže, oživení, nastavení a uvedení do provozu   
S 30-60, PN10, elektronicky řízené otáčky</t>
  </si>
  <si>
    <t>R_2.2_OTV</t>
  </si>
  <si>
    <t>Oběhové čerpadlo pro ohřev TV, zásobník 300l (voda 80/60°C)</t>
  </si>
  <si>
    <t>Oběhové čerpadlo pro ohřev TV, zásobník 300l (voda 80/60°C)  (O.Č.2) M=0,86 m3/h, 25kPa, DN30, max. příkon: 30 W, proud: 0,26 A, napětí: 1x230 V. včetně připojovacího materiálu, montáže, oživení, nastavení a uvedení do provozu   
S 30-40, PN10, elektronicky řízené otáčky</t>
  </si>
  <si>
    <t>R_2.2_ST</t>
  </si>
  <si>
    <t>Oběhové čerpadlo pro větev VZT (voda 80/60°C)  (O.Č.5) M=0,55 m3/h, 40kPa, DN15, max. příkon: 50 W, proud: 0,43 A, napětí: 1x230 V. včetně připojovacího materiálu, montáže, oživení, nastavení a uvedení do provozu   
S 15-60, PN10, elektronicky řízené otáčky</t>
  </si>
  <si>
    <t>R_2.3_OTV</t>
  </si>
  <si>
    <t>Oběhové čerpadlo pro větev otopných těles (voda 75/60°C)  (O.Č.3) M=1,01 m3/h, 40kPa, DN25, max. příkon: 40 W, proud: 0,43 A, napětí: 1x230 V. včetně připojovacího materiálu, montáže, oživení, nastavení a uvedení do provozu   
S 30-60, PN10, elektronicky řízené otáčky</t>
  </si>
  <si>
    <t>R_2.3_ST</t>
  </si>
  <si>
    <t>Oběhové čerpadlo pro ohřev TV, zásobník 300l (voda 80/60°C)  (O.Č.6) M=0,86 m3/h, 25kPa, DN30, max. příkon: 30 W, proud: 0,26 A, napětí: 1x230 V. včetně připojovacího materiálu, montáže, oživení, nastavení a uvedení do provozu   
S 30-40, PN10, elektronicky řízené otáčky</t>
  </si>
  <si>
    <t>R_2.4_OTV</t>
  </si>
  <si>
    <t>Oběhové čerpadlo pro VZT jednotku (voda 75/60°C)</t>
  </si>
  <si>
    <t>Oběhové čerpadlo pro VZT jednotku (voda 75/60°C)  (O.Č.10) M=0,22 m3/h, 29kPa, DN25, max. příkon: 40 W, proud: 0,43 A, napětí: 1x230 V. včetně připojovacího materiálu, montáže, oživení, nastavení a uvedení do provozu   
S 15-40, PN10, elektronicky řízené otáčky</t>
  </si>
  <si>
    <t>R_2.4_ST</t>
  </si>
  <si>
    <t>Oběhové čerpadlo pro VZT jednotku (voda 80/60°C)</t>
  </si>
  <si>
    <t>Oběhové čerpadlo pro VZT jednotku (voda 80/60°C)  (O.Č.11) M=0,27 m3/h, 29kPa, DN15, max. příkon: 30 W, proud: 0,26 A, napětí: 1x230 V. včetně připojovacího materiálu, montáže, oživení, nastavení a uvedení do provozu   
S 15-40, PN10, elektronicky řízené otáčky</t>
  </si>
  <si>
    <t>R_3.1_OTV</t>
  </si>
  <si>
    <t>Deskové profilované nástěnné ocelové otopné těleso v/d/h 500/400/63</t>
  </si>
  <si>
    <t>počet  
3=3,000 [A]</t>
  </si>
  <si>
    <t>Deskové profilované nástěnné ocelové otopné těleso se spodním pravým připojením a s ventilovou vložkou (tzv. ventil kompakt) VK 11-050040-60   
výška: 500 mm, délka: 400 mm, hloubka: 63 mm</t>
  </si>
  <si>
    <t>R_3.1_ST</t>
  </si>
  <si>
    <t>R_3.10_OTV</t>
  </si>
  <si>
    <t>Otopné koupelnové trubkové těleso se spodním připojením 1820/600</t>
  </si>
  <si>
    <t>Otopné koupelnové trubkové těleso se spodním připojením. Otopná tělesa jsou dodávaná se sadou pro upevnění na stěnu včetně odvzdušňovací a zaslepovací zátky. Včetně přípravy pro elektrickou topnou patronu pro letní období.    
výška: 1820 mm, délka: 600 mm</t>
  </si>
  <si>
    <t>R_3.10_ST</t>
  </si>
  <si>
    <t>Otopné koupelnové trubkové těleso se spodním připojením 900/600</t>
  </si>
  <si>
    <t>Otopné koupelnové trubkové těleso se spodním připojením. Otopná tělesa jsou dodávaná se sadou pro upevnění na stěnu včetně odvzdušňovací a zaslepovací zátky. Včetně přípravy pro elektrickou topnou patronu pro letní období.    
výška: 900 mm, délka: 600 mm</t>
  </si>
  <si>
    <t>R_3.11_ST</t>
  </si>
  <si>
    <t>Otopné koupelnové trubkové těleso se spodním připojením 1220/600</t>
  </si>
  <si>
    <t>Otopné koupelnové trubkové těleso se spodním připojením. Otopná tělesa jsou dodávaná se sadou pro upevnění na stěnu včetně odvzdušňovací a zaslepovací zátky. Včetně přípravy pro elektrickou topnou patronu pro letní období.    
výška: 1220 mm, délka: 600 mm</t>
  </si>
  <si>
    <t>R_3.12_ST</t>
  </si>
  <si>
    <t>Otopné koupelnové trubkové těleso se spodním připojením 1500/600</t>
  </si>
  <si>
    <t>Otopné koupelnové trubkové těleso se spodním připojením. Otopná tělesa jsou dodávaná se sadou pro upevnění na stěnu včetně odvzdušňovací a zaslepovací zátky. Včetně přípravy pro elektrickou topnou patronu pro letní období.    
výška: 1500 mm, délka: 600 mm</t>
  </si>
  <si>
    <t>R_3.2_OTV</t>
  </si>
  <si>
    <t>Deskové profilované nástěnné ocelové otopné těleso v/d/h 500/500/63</t>
  </si>
  <si>
    <t>Deskové profilované nástěnné ocelové otopné těleso se spodním pravým připojením a s ventilovou vložkou (tzv. ventil kompakt) VK 11-050050-60   
výška: 500 mm, délka: 500 mm, hloubka: 63 mm</t>
  </si>
  <si>
    <t>R_3.2_ST</t>
  </si>
  <si>
    <t>R_3.3_OTV</t>
  </si>
  <si>
    <t>Deskové profilované nástěnné ocelové otopné těleso v/d/h 500/600/63</t>
  </si>
  <si>
    <t>Deskové profilované nástěnné ocelové otopné těleso se spodním pravým připojením a s ventilovou vložkou (tzv. ventil kompakt) VK 11-050060-60   
výška: 500 mm, délka: 600 mm, hloubka: 63 mm</t>
  </si>
  <si>
    <t>R_3.3_ST</t>
  </si>
  <si>
    <t>R_3.4_OTV</t>
  </si>
  <si>
    <t>Deskové profilované nástěnné ocelové otopné těleso v/d/h 500/700/63</t>
  </si>
  <si>
    <t>Deskové profilované nástěnné ocelové otopné těleso se spodním pravým připojením a s ventilovou vložkou (tzv. ventil kompakt) VK 11-050070-60   
výška: 500 mm, délka: 700 mm, hloubka: 63 mm</t>
  </si>
  <si>
    <t>R_3.4_ST</t>
  </si>
  <si>
    <t>R_3.5_OTV</t>
  </si>
  <si>
    <t>Deskové profilované nástěnné ocelové otopné těleso v/d/h 500/800/63</t>
  </si>
  <si>
    <t>počet  
4=4,000 [A]</t>
  </si>
  <si>
    <t>Deskové profilované nástěnné ocelové otopné těleso se spodním pravým připojením a s ventilovou vložkou (tzv. ventil kompakt) VK 11-050080-60   
výška: 500 mm, délka: 800 mm, hloubka: 63 mm</t>
  </si>
  <si>
    <t>R_3.5_ST</t>
  </si>
  <si>
    <t>R_3.6_OTV</t>
  </si>
  <si>
    <t>Deskové profilované nástěnné ocelové otopné těleso v/d/h 500/700/66</t>
  </si>
  <si>
    <t>počet  
5=5,000 [A]</t>
  </si>
  <si>
    <t>Deskové profilované nástěnné ocelové otopné těleso se spodním pravým připojením a s ventilovou vložkou (tzv. ventil kompakt) VK 21-050070-60   
výška: 500 mm, délka: 700 mm, hloubka: 66 mm</t>
  </si>
  <si>
    <t>R_3.6_ST</t>
  </si>
  <si>
    <t>Deskové profilované nástěnné ocelové otopné těleso v/d/h 500/600/66</t>
  </si>
  <si>
    <t>Deskové profilované nástěnné ocelové otopné těleso se spodním pravým připojením a s ventilovou vložkou (tzv. ventil kompakt) VK 21-050060-60   
výška: 500 mm, délka: 600 mm, hloubka: 66 mm</t>
  </si>
  <si>
    <t>R_3.7_OTV</t>
  </si>
  <si>
    <t>Deskové profilované nástěnné ocelové otopné těleso v/d/h 500/900/100</t>
  </si>
  <si>
    <t>Deskové profilované nástěnné ocelové otopné těleso se spodním pravým připojením a s ventilovou vložkou (tzv. ventil kompakt) VK 22-050090-60   
výška: 500 mm, délka: 900 mm, hloubka: 100 mm</t>
  </si>
  <si>
    <t>R_3.7_ST</t>
  </si>
  <si>
    <t>Deskové profilované nástěnné ocelové otopné těleso 500/800/66</t>
  </si>
  <si>
    <t>5=5,000 [A]</t>
  </si>
  <si>
    <t>Deskové profilované nástěnné ocelové otopné těleso se spodním pravým připojením a s ventilovou vložkou (tzv. ventil kompakt) VK 21-050080-60  
výška: 500 mm, délka: 800 mm, hloubka: 166 mm</t>
  </si>
  <si>
    <t>R_3.8_OTV</t>
  </si>
  <si>
    <t>Deskové profilované nástěnné ocelové otopné těleso v/d/h 500/1000/100</t>
  </si>
  <si>
    <t>Deskové profilované nástěnné ocelové otopné těleso se spodním pravým připojením a s ventilovou vložkou (tzv. ventil kompakt) VK 22-050100-60   
výška: 500 mm, délka: 1000 mm, hloubka: 100 mm</t>
  </si>
  <si>
    <t>R_3.8_ST</t>
  </si>
  <si>
    <t>Deskové profilované nástěnné ocelové otopné těleso v/d/h 500/1000/66</t>
  </si>
  <si>
    <t>Deskové profilované nástěnné ocelové otopné těleso se spodním pravým připojením a s ventilovou vložkou (tzv. ventil kompakt) VK 21-050100-60   
výška: 500 mm, délka: 1000 mm, hloubka: 66 mm</t>
  </si>
  <si>
    <t>R_3.9_OTV</t>
  </si>
  <si>
    <t>Deskové profilované nástěnné ocelové otopné těleso v/d 500/600</t>
  </si>
  <si>
    <t>R_3.9_ST</t>
  </si>
  <si>
    <t>Deskové profilované nástěnné ocelové otopné těleso v/d/h 500/1100/66</t>
  </si>
  <si>
    <t>Deskové profilované nástěnné ocelové otopné těleso se spodním pravým připojením a s ventilovou vložkou (tzv. ventil kompakt) VK 21-050110-60   
výška: 500 mm, délka: 1100 mm, hloubka: 66 mm</t>
  </si>
  <si>
    <t>R_4.1_OTV</t>
  </si>
  <si>
    <t>Elektrické topné těleso s integrovaným regulátorem teploty o výkonu 300W</t>
  </si>
  <si>
    <t>Elektrické topné těleso s integrovaným regulátorem teploty o výkonu 300W, včetně příslušenství a montáže.</t>
  </si>
  <si>
    <t>R_4.1_ST</t>
  </si>
  <si>
    <t>R_4.2_OTV</t>
  </si>
  <si>
    <t>Radiátorové H-šroubení s integrovanou ventilovou vložkou na vstupu a uzavíráním s funkcí vypouštění na výstupu</t>
  </si>
  <si>
    <t>Radiátorové H-šroubení s integrovanou ventilovou vložkou na vstupu a uzavíráním s funkcí vypouštění na výstupu, rohové, DN15, vč.montáže</t>
  </si>
  <si>
    <t>R_4.2_ST</t>
  </si>
  <si>
    <t>R_4.3_OTV</t>
  </si>
  <si>
    <t>Termostatická hlavice</t>
  </si>
  <si>
    <t>počet  
25=25,000 [A]</t>
  </si>
  <si>
    <t>R_4.3_ST</t>
  </si>
  <si>
    <t>počet  
28=28,000 [A]</t>
  </si>
  <si>
    <t>R_4.4_OTV</t>
  </si>
  <si>
    <t>Radiátorové šroubení tvaru H přímé</t>
  </si>
  <si>
    <t>23=23,000 [A]</t>
  </si>
  <si>
    <t>Radiátorové šroubení tvaru H přímé je vhodné pro každý radiátor se spodním přívodem se vzdáleností přívodu a vývodu 50 mm. Šroubení umožňuje uzavřít okruh a vypustit topné těleso při jeho demontáži. Jako příslušenství se dodává kohout pro vypouštění a napouštění radiátoru. DN15, vč.montáže</t>
  </si>
  <si>
    <t>R_4.4_ST</t>
  </si>
  <si>
    <t>158</t>
  </si>
  <si>
    <t>R_5.1_OTV</t>
  </si>
  <si>
    <t>Ruční závitový vyvažovací ventil DN 15</t>
  </si>
  <si>
    <t>Ruční závitový vyvažovací ventil DN 15 s vnitřním závitem, s měřícími koncovkami, vč. montáže   
PN 6, DN 15</t>
  </si>
  <si>
    <t>159</t>
  </si>
  <si>
    <t>R_5.1_ST</t>
  </si>
  <si>
    <t>160</t>
  </si>
  <si>
    <t>R_5.2_OTV</t>
  </si>
  <si>
    <t>Ruční závitový vyvažovací ventil DN 25</t>
  </si>
  <si>
    <t>Ruční závitový vyvažovací ventil DN 25 s vnitřním závitem, s měřícími koncovkami, vč. montáže   
PN 6, DN 25</t>
  </si>
  <si>
    <t>161</t>
  </si>
  <si>
    <t>R_5.2_ST</t>
  </si>
  <si>
    <t>Ruční závitový vyvažovací ventil DN 20</t>
  </si>
  <si>
    <t>Ruční závitový vyvažovací ventil DN 20 s vnitřním závitem, s měřícími koncovkami, vč. montáže   
PN 6, DN 20</t>
  </si>
  <si>
    <t>162</t>
  </si>
  <si>
    <t>R_5.3_OTV</t>
  </si>
  <si>
    <t>Třícestný směšovací ventil se závitovým připojením, DN 15</t>
  </si>
  <si>
    <t>Třícestný směšovací ventil se závitovým připojením, DN 15, Kvs=2,5, vč. montáže   
DN 15, Kvs=2,5</t>
  </si>
  <si>
    <t>163</t>
  </si>
  <si>
    <t>R_5.3_ST</t>
  </si>
  <si>
    <t>Ruční závitový vyvažovací ventil DN 25 s vnitřním závitem</t>
  </si>
  <si>
    <t>164</t>
  </si>
  <si>
    <t>R_5.4_OTV</t>
  </si>
  <si>
    <t>Třícestný směšovací ventil se závitovým připojením, DN 15, Kvs=4, vč. montáže   
DN 15, Kvs=4</t>
  </si>
  <si>
    <t>165</t>
  </si>
  <si>
    <t>R_5.4_ST</t>
  </si>
  <si>
    <t>Třícestný směšovací ventil se závitovým připojením, DN 15, Kvs=1, vč. montáže   
DN 15, Kvs=1</t>
  </si>
  <si>
    <t>166</t>
  </si>
  <si>
    <t>R_5.5_OTV</t>
  </si>
  <si>
    <t>Tlakově nezávislý 2-cestný regulační ventil DN 10(5,0)</t>
  </si>
  <si>
    <t>Tlakově nezávislý 2-cestný regulační ventil DN 10(5,0), rozsah průtoku 65-370 l/h, max. dp= 600 kPa, s měřícími koncovkami, vč. montáže   
DN10 (5,0 mm)</t>
  </si>
  <si>
    <t>167</t>
  </si>
  <si>
    <t>R_5.5_ST</t>
  </si>
  <si>
    <t>168</t>
  </si>
  <si>
    <t>R_5.6_ST</t>
  </si>
  <si>
    <t>169</t>
  </si>
  <si>
    <t>R_6.1_OTV</t>
  </si>
  <si>
    <t>Elektromechanický pohon pro Třícestný směšovací ventil  24 V; 0-10 V</t>
  </si>
  <si>
    <t>170</t>
  </si>
  <si>
    <t>R_6.1_ST</t>
  </si>
  <si>
    <t>171</t>
  </si>
  <si>
    <t>R_6.2_OTV</t>
  </si>
  <si>
    <t>Elektromechanický pohon pro tlakově nezávislý 2-cestný regulační ventil; pohon 24 V, (0-10V) 50 Hz  24 V; 0-10 V</t>
  </si>
  <si>
    <t>172</t>
  </si>
  <si>
    <t>R_6.2_ST</t>
  </si>
  <si>
    <t>Elektromechanický pohon pro tlakově nezávislý 2-cestný regulační ventil; pohon 24 V, (0-10V) 50 Hz   
24 V; 0-10 V</t>
  </si>
  <si>
    <t>173</t>
  </si>
  <si>
    <t>R_7.1_OTV</t>
  </si>
  <si>
    <t>Závitový kulový kohout PN 6, DN 20, včetně montáže</t>
  </si>
  <si>
    <t>12=12,000 [A]</t>
  </si>
  <si>
    <t>174</t>
  </si>
  <si>
    <t>R_7.1_ST</t>
  </si>
  <si>
    <t>175</t>
  </si>
  <si>
    <t>R_7.2_OTV</t>
  </si>
  <si>
    <t>Závitový kulový kohout PN 6, DN 25, včetně montáže</t>
  </si>
  <si>
    <t>176</t>
  </si>
  <si>
    <t>R_7.2_ST</t>
  </si>
  <si>
    <t>177</t>
  </si>
  <si>
    <t>R_7.3_OTV</t>
  </si>
  <si>
    <t>Závitový kulový kohout PN 6, DN 32, včetně montáže</t>
  </si>
  <si>
    <t>14=14,000 [A]</t>
  </si>
  <si>
    <t>178</t>
  </si>
  <si>
    <t>R_7.3_ST</t>
  </si>
  <si>
    <t>179</t>
  </si>
  <si>
    <t>R_7.4_OTV</t>
  </si>
  <si>
    <t>Závitový kulový kohout PN 6, DN 40, včetně montáže</t>
  </si>
  <si>
    <t>180</t>
  </si>
  <si>
    <t>R_7.4_ST</t>
  </si>
  <si>
    <t>181</t>
  </si>
  <si>
    <t>R_8.1_OTV</t>
  </si>
  <si>
    <t>Filtr závitový DN 20, PN 6, vč. montáže</t>
  </si>
  <si>
    <t>182</t>
  </si>
  <si>
    <t>R_8.1_ST</t>
  </si>
  <si>
    <t>Filtr závitový DN 25, PN 6, vč. montáže</t>
  </si>
  <si>
    <t>183</t>
  </si>
  <si>
    <t>R_8.2_OTV</t>
  </si>
  <si>
    <t>Filtr závitový DN 32, PN 6, vč. montáže</t>
  </si>
  <si>
    <t>184</t>
  </si>
  <si>
    <t>R_8.2_ST</t>
  </si>
  <si>
    <t>185</t>
  </si>
  <si>
    <t>R_8.3_OTV</t>
  </si>
  <si>
    <t>Filtr závitový DN 40, PN 6, vč. montáže</t>
  </si>
  <si>
    <t>186</t>
  </si>
  <si>
    <t>R_8.3_ST</t>
  </si>
  <si>
    <t>187</t>
  </si>
  <si>
    <t>R_9.1_OTV</t>
  </si>
  <si>
    <t>Závitový gumový kompenzátor, DN 15, PN 16, vč. montáže</t>
  </si>
  <si>
    <t>188</t>
  </si>
  <si>
    <t>R_9.1_ST</t>
  </si>
  <si>
    <t>189</t>
  </si>
  <si>
    <t>R_9.2_OTV</t>
  </si>
  <si>
    <t>Závitový gumový kompenzátor, DN 32, PN 16, vč. montáže</t>
  </si>
  <si>
    <t>190</t>
  </si>
  <si>
    <t>R_9.2_ST</t>
  </si>
  <si>
    <t>191</t>
  </si>
  <si>
    <t>R-10.1_ST</t>
  </si>
  <si>
    <t>Zpětný ventil závitový, DN 20, PN 16, vč. montáže</t>
  </si>
  <si>
    <t>192</t>
  </si>
  <si>
    <t>R-3.6_ST</t>
  </si>
  <si>
    <t>193</t>
  </si>
  <si>
    <t>R-3.9_ST</t>
  </si>
  <si>
    <t xml:space="preserve">  SO_10-61-01_VZT</t>
  </si>
  <si>
    <t>VZT_HALA</t>
  </si>
  <si>
    <t>SO_10-61-01_VZT</t>
  </si>
  <si>
    <t>R_04.03.01_02_S</t>
  </si>
  <si>
    <t>Vnitřní nástěnná jednotka pro  chlazení vč. Interierového opláštění 4 kW, 1,94kW/230V</t>
  </si>
  <si>
    <t>ST  
celkový počet  
2=2,000 [A]  
OTV  
celkový počet  
1=1,000 [B]  
Celkem: A+B=3,000 [C]</t>
  </si>
  <si>
    <t>Vnitřní nástěnná jednotka pro  chlazení vč. Interierového opláštění     
vč. Veškerého montážního materiálu,     
vč. Kabelového ovladače případně infraovladače    
Chladící výkon 4 kW při 26°C   
Venkovní split jednotka pro chlazení.    
vč. Montážní konzole a veškerého montážního materiálu. Převýšení max 3m,   
Chl. Výkon 4 kW, 1,94kW/230V</t>
  </si>
  <si>
    <t>R_04.03.03_ST_O</t>
  </si>
  <si>
    <t>Měděné potrubí CU pro chladírenské použití vč. Tepelné parotěsné izolace</t>
  </si>
  <si>
    <t>ST  
celková délka  
44=44,000 [A]  
OTV  
celková délka  
5=5,000 [B]  
Celkem: A+B=49,000 [C]</t>
  </si>
  <si>
    <t>Měděné potrubí CU pro chladírenské použití vč. Tepelné parotěsné izolace, kapalná, plynná fáze vč. Chladiva</t>
  </si>
  <si>
    <t>R_1.01.01_HALA</t>
  </si>
  <si>
    <t>VZT jednotka ve vnitřním podstropním provedení</t>
  </si>
  <si>
    <t>VZT jednotka ve vnitřním podstropním provedení, s deskovým výměníkem ZZT, vzduchovým filtrem na sání F7 a odvodu vzduchu M5,     
, přívodní, i  odvodní vedntilátor s EC motorem, integrovanou regulací a ovládacím panelem, dilatačními vložkami na výstupních hrdlech VZT jednotky, vč. uzavíracích klapek ovládaných servopohem, ovládání z VZT jednotky, Složení a ovládání  Dle popisu v TZ   
VZT jednotka:   
Přívod vzduchu 3300m3/h/350Pa, odvod vzduchu 3300m3/h / 300Pa,    
reg. Klapka vč. Servopohonu, dilatační vložka 4x</t>
  </si>
  <si>
    <t>R_1.01.02_HALA</t>
  </si>
  <si>
    <t>el. Ohřívač do potrubí prům. 315 mm, 5 kW</t>
  </si>
  <si>
    <t>el. Ohřívač do potrubí prům. 315 mm    
pr. 315 mm, příkon  5 kW</t>
  </si>
  <si>
    <t>R_1.01.03_HALA</t>
  </si>
  <si>
    <t>Cirkulační jednotka pro ohřev vzduchu s plynovým ohřevem,vč. Upínací konzolí a komínem</t>
  </si>
  <si>
    <t>R_1.01.04_HALA</t>
  </si>
  <si>
    <t>Stropní ventilátor, Příkon 55  W, 230 V</t>
  </si>
  <si>
    <t>Stropní ventilátor, výška umístění 8m    
Příkon 55  W, 230 V</t>
  </si>
  <si>
    <t>R_1.07.01_HALA</t>
  </si>
  <si>
    <t>Vyústka pro přívod vzduchu do kruhového potrubí 625x125</t>
  </si>
  <si>
    <t>Vyústka pro přívod vzduchu do kruhového potrubí, dvouřadá s regulací, pozinkovaná, s montážním rámečkem,    
625x125 mm</t>
  </si>
  <si>
    <t>R_1.07.02_HALA</t>
  </si>
  <si>
    <t>Vyústka pro odvod  vzduchu do kruhového potrubí 600x200</t>
  </si>
  <si>
    <t>Vyústka pro odvod  vzduchu do kruhového potrubí, jednořadá s regulací, pozinkovaná, s montážním rámečkem,    
600x200 mm</t>
  </si>
  <si>
    <t>R_1.07.03_HALA</t>
  </si>
  <si>
    <t>Talířový ventil pro přívod vzduchu kovový D160 mm</t>
  </si>
  <si>
    <t>Talířový ventil pro přívod vzduchu kovový   
D160 mm</t>
  </si>
  <si>
    <t>R_1.08.01_HALA</t>
  </si>
  <si>
    <t>Protidešťová žaluzie vč. Sítě a up. rámu 1000x450</t>
  </si>
  <si>
    <t>Protidešťová žaluzie vč. Sítě a up. rámu   
1000x450</t>
  </si>
  <si>
    <t>R_1.10.01_HALA</t>
  </si>
  <si>
    <t>Tlumič hluku kulisový 600x400</t>
  </si>
  <si>
    <t>Tlumič hluku kulisový    
600x400   
Kulisa 3x400x1000</t>
  </si>
  <si>
    <t>R_1.16.01._HALA</t>
  </si>
  <si>
    <t>Potrubí kruhové spirálně vinuté pr. 250</t>
  </si>
  <si>
    <t>délka  
15=15,000 [A]</t>
  </si>
  <si>
    <t>Potrubí kruhové spirálně vinuté; včetně závěsů, montážního materiálu a požárních ucpávek pro dotěsnění prostupů, 30% tvarovek   
pr. 250</t>
  </si>
  <si>
    <t>R_1.16.01_HALA_</t>
  </si>
  <si>
    <t>Potrubí kruhové spirálně vinuté pr. 315</t>
  </si>
  <si>
    <t>délka  
120=120,000 [A]</t>
  </si>
  <si>
    <t>Potrubí kruhové spirálně vinuté; včetně závěsů, montážního materiálu a požárních ucpávek pro dotěsnění prostupů, 30% tvarovek   
pr. 315</t>
  </si>
  <si>
    <t>Potrubí kruhové spirálně vinuté pr. 450</t>
  </si>
  <si>
    <t>délka  
25=25,000 [A]</t>
  </si>
  <si>
    <t>Potrubí kruhové spirálně vinuté; včetně závěsů, montážního materiálu a požárních ucpávek pro dotěsnění prostupů, 30% tvarovek   
pr. 450</t>
  </si>
  <si>
    <t>R_1.16.02_HALA_</t>
  </si>
  <si>
    <t>Potrubí kruhové pro vedení pod podlahou kameninové, případně plastové s tepelnou nenasákavou izolací pr. 160</t>
  </si>
  <si>
    <t>délka  
10=10,000 [A]</t>
  </si>
  <si>
    <t>Potrubí kruhové pro vedení pod podlahou kameninové, případně plastové s tepelnou nenasákavou izolací; včetně montážního materiálu, 30% tvarovek   
pr. 160</t>
  </si>
  <si>
    <t>Potrubí kruhové pro vedení pod podlahou kameninové, případně plastové s tepelnou nenasákavou izolacípr. 200</t>
  </si>
  <si>
    <t>délka  
65=65,000 [A]</t>
  </si>
  <si>
    <t>Potrubí kruhové pro vedení pod podlahou kameninové, případně plastové s tepelnou nenasákavou izolací; včetně montážního materiálu, 30% tvarovek   
pr. 200</t>
  </si>
  <si>
    <t>Potrubí kruhové pro vedení pod podlahou kameninové, případně plastové s tepelnou nenasákavou izolací pr. 250</t>
  </si>
  <si>
    <t>Potrubí kruhové pro vedení pod podlahou kameninové, případně plastové s tepelnou nenasákavou izolací; včetně montážního materiálu, 30% tvarovek   
pr. 250</t>
  </si>
  <si>
    <t>R_1.17.01_HALA</t>
  </si>
  <si>
    <t>Čtyřhranné potrubí  z ocel. pozink. plechu spojovaného přírubami do vnitřního i vnějšího prostředí</t>
  </si>
  <si>
    <t>celková plocha  
55=55,000 [A]</t>
  </si>
  <si>
    <t>Čtyřhranné potrubí z ocel. pozink. plechu spojovaného přírubami do vnitřního i vnějšího prostředí, včetně závěsů, spojovacího materiálu</t>
  </si>
  <si>
    <t>R_1.18.1_HALA</t>
  </si>
  <si>
    <t>Tepelná izolace z minerální vaty s Al polepem TL. 40 mm</t>
  </si>
  <si>
    <t>celková plocha  
25=25,000 [A]</t>
  </si>
  <si>
    <t>Tepelná izolace z minerální vaty s Al polepem   
TL. 40 mm</t>
  </si>
  <si>
    <t>R_1.18.2_HALA</t>
  </si>
  <si>
    <t>Tepelná izolace tl. 25mm s porotěsnící vrstvou</t>
  </si>
  <si>
    <t>celková plocha  
30=30,000 [A]</t>
  </si>
  <si>
    <t>Tepelná parotěsná izolace    
tl. 25mm</t>
  </si>
  <si>
    <t>R_2.01.01_ST</t>
  </si>
  <si>
    <t>VZT jednotka ve vnitřním stojatém prodedení s vývody vzduchu nahoru, s deskovým výměníkem ZZT</t>
  </si>
  <si>
    <t>1=1,000 [B]</t>
  </si>
  <si>
    <t>VZT jednotka ve vnitřním stojatém prodedení s vývody vzduchu nahoru, s deskovým výměníkem ZZT, vzduchovým filtrem na sání F7 a odvodu vzduchu M5, teplovadním ohřevem,     
, přívodní, i  odvodní vedntilátor s EC motorem, integrovanou regulací a ovlásacím panelem, dilatačními vložkami na výstupních hrdlech VZT jednotky, vč. uzavíracích klapek ovládaných servopohem, ovládání z VZT jednotky,Složení a ovládání  Dle popisu v TZ   
VZT jednotka:   
Přívod vzduchu 3700m3/h/400Pa, odvod vzduchu 3700m3/h / 350Pa, ohřívač 7,6 kW.,    
reg. Klapka vč. Servopohonu 2x, dilatační vložka 4x</t>
  </si>
  <si>
    <t>R_2.03.01_ST</t>
  </si>
  <si>
    <t>Teplovodní ohřívač 800x500mm; 6,6kW</t>
  </si>
  <si>
    <t>Teplovodní ohřívač   
800x500mm; 6,6kW</t>
  </si>
  <si>
    <t>R_2.04.01_ST</t>
  </si>
  <si>
    <t>Protipožární klapka s odolností 90 minut, 630x315</t>
  </si>
  <si>
    <t>Protipožární klapka s odolností 90 minut    
ovládání ruční a termické + koncový spínač  Montáž bude odpovídat požadavkům  na instalaci dodané požární klapky.   
630x315</t>
  </si>
  <si>
    <t>R_2.04.02_ST</t>
  </si>
  <si>
    <t>Protipožární klapka s odolností 90 minut, 400x315</t>
  </si>
  <si>
    <t>Protipožární klapka s odolností 90 minut    
ovládání ruční a termické + koncový spínač  Montáž bude odpovídat požadavkům  na instalaci dodané požární klapky.   
400x315</t>
  </si>
  <si>
    <t>R_2.04.03_ST</t>
  </si>
  <si>
    <t>Protipožární klapka s odolností 90 minut, 500x250</t>
  </si>
  <si>
    <t>Protipožární klapka s odolností 90 minut    
ovládání ruční a termické + koncový spínač  Montáž bude odpovídat požadavkům  na instalaci dodané požární klapky.   
500x250</t>
  </si>
  <si>
    <t>R_2.04.04_ST</t>
  </si>
  <si>
    <t>Protipožární klapka s odolností 90 minut, 400x250</t>
  </si>
  <si>
    <t>Protipožární klapka s odolností 90 minut    
ovládání ruční a termické + koncový spínač  Montáž bude odpovídat požadavkům  na instalaci dodané požární klapky.   
400x250</t>
  </si>
  <si>
    <t>R_2.04.05_ST</t>
  </si>
  <si>
    <t>Protipožární klapka s odolností 90 minut, 250x200</t>
  </si>
  <si>
    <t>Protipožární klapka s odolností 90 minut    
ovládání ruční a termické + koncový spínač  Montáž bude odpovídat požadavkům  na instalaci dodané požární klapky.   
250x200</t>
  </si>
  <si>
    <t>R_2.04.06_ST</t>
  </si>
  <si>
    <t>Protipožární větrací mřížka s odolností 90 minut, 400x200</t>
  </si>
  <si>
    <t>Protipožární větrací mřížka s odolností 90 minut    
ovládání ruční a termické + koncový spínač  Montáž bude odpovídat požadavkům  na instalaci dodané požární klapky.   
400x200</t>
  </si>
  <si>
    <t>R_2.06.01_ST</t>
  </si>
  <si>
    <t>Uzavírací/regulační klapka těsná s přípravou na servo 630x315</t>
  </si>
  <si>
    <t>Uzavírací/regulační klapka těsná s přípravou na servo 630x315;   
Příslušenství: Dodáno včetně servopohonu</t>
  </si>
  <si>
    <t>R_2.06.02_ST</t>
  </si>
  <si>
    <t>Uzavírací/regulační klapka těsná s přípravou na servo 250x200</t>
  </si>
  <si>
    <t>Uzavírací/regulační klapka těsná s přípravou na servo 250x200;   
Příslušenství: Dodáno včetně servopohonu</t>
  </si>
  <si>
    <t>R_2.07.01_ST</t>
  </si>
  <si>
    <t>Vířivý přívodní anemostat vel. 600 včetně plenum boxu 600x40</t>
  </si>
  <si>
    <t>Vířivý přívodní anemostat vel. 600 včetně plenum boxu   
600x40</t>
  </si>
  <si>
    <t>R_2.07.02_ST</t>
  </si>
  <si>
    <t>Vířivý přívodní anemostat vel. 600 včetně plenum boxu 600x16</t>
  </si>
  <si>
    <t>Vířivý přívodní anemostat vel. 600 včetně plenum boxu   
600x16</t>
  </si>
  <si>
    <t>R_2.07.03_ST</t>
  </si>
  <si>
    <t>Vířivý odvodní anemostat vel. 600 včetně plenum boxu 600x40</t>
  </si>
  <si>
    <t>Vířivý odvodní anemostat vel. 600 včetně plenum boxu   
600x40</t>
  </si>
  <si>
    <t>R_2.07.04_ST</t>
  </si>
  <si>
    <t>Vířivý přívodní anemostat vel. 600 včetně plenum boxu 300x8</t>
  </si>
  <si>
    <t>Vířivý přívodní anemostat vel. 600 včetně plenum boxu   
300x8</t>
  </si>
  <si>
    <t>R_2.07.05_ST</t>
  </si>
  <si>
    <t>R_2.07.06_ST</t>
  </si>
  <si>
    <t>Talířový ventil pro přívod vzduchu kovový D125 mm</t>
  </si>
  <si>
    <t>počet  
14=14,000 [A]</t>
  </si>
  <si>
    <t>Talířový ventil pro přívod vzduchu kovový   
D125 mm</t>
  </si>
  <si>
    <t>R_2.07.07_ST</t>
  </si>
  <si>
    <t>Vyústka pro odvod vzduchu jednořadá s regulací, hliníkový elox, s montážním rámečkem,   1025x325</t>
  </si>
  <si>
    <t>Vyústka pro odvod vzduchu jednořadá s regulací, hliníkový elox, s montážním rámečkem,    
1025x325</t>
  </si>
  <si>
    <t>R_2.07.08_ST</t>
  </si>
  <si>
    <t>Vyústka pro odvod vzduchu jednořadá s regulací, hliníkový elox, s montážním rámečkem,   525x125</t>
  </si>
  <si>
    <t>Vyústka pro odvod vzduchu jednořadá s regulací, hliníkový elox, s montážním rámečkem,    
525x125</t>
  </si>
  <si>
    <t>R_2.07.09_ST</t>
  </si>
  <si>
    <t>Vyústka pro odvod vzduchu jednořadá s regulací, hliníkový elox, s montážním rámečkem,   325x125</t>
  </si>
  <si>
    <t>Vyústka pro odvod vzduchu jednořadá s regulací, hliníkový elox, s montážním rámečkem,    
325x125</t>
  </si>
  <si>
    <t>R_2.07.10_ST</t>
  </si>
  <si>
    <t>Vyústka pro odvod vzduchu jednořadá s regulací, hliníkový elox, s montážním rámečkem,   225x125</t>
  </si>
  <si>
    <t>Vyústka pro odvod vzduchu jednořadá s regulací, hliníkový elox, s montážním rámečkem,    
225x125</t>
  </si>
  <si>
    <t>R_2.07.11_ST</t>
  </si>
  <si>
    <t>Vyústka pro odvod vzduchu jednořadá s regulací, hliníkový elox, s montážním rámečkem,   425x225</t>
  </si>
  <si>
    <t>Vyústka pro odvod vzduchu jednořadá s regulací, hliníkový elox, s montážním rámečkem,    
425x225</t>
  </si>
  <si>
    <t>R_2.07.12_ST</t>
  </si>
  <si>
    <t>Vyústka pro přívod vzduchu dvouřadá s regulací, hliníkový elox, s montážním rámečkem,   625x125</t>
  </si>
  <si>
    <t>Vyústka pro přívod vzduchu dvouřadá s regulací, hliníkový elox, s montážním rámečkem,    
625x125</t>
  </si>
  <si>
    <t>R_2.07.13_ST</t>
  </si>
  <si>
    <t>Vyústka pro přívod vzduchu dvouřadá s regulací, hliníkový elox, s montážním rámečkem,   325x125</t>
  </si>
  <si>
    <t>Vyústka pro přívod vzduchu dvouřadá s regulací, hliníkový elox, s montážním rámečkem,    
325x125</t>
  </si>
  <si>
    <t>R_2.07.14_ST</t>
  </si>
  <si>
    <t>Vyústka pro přívod vzduchu dvouřadá s regulací, hliníkový elox, s montážním rámečkem,   225x125</t>
  </si>
  <si>
    <t>Vyústka pro přívod vzduchu dvouřadá s regulací, hliníkový elox, s montážním rámečkem,    
225x125</t>
  </si>
  <si>
    <t>R_2.07.15_ST</t>
  </si>
  <si>
    <t>Stěnová mřížka oboustranná   800x200</t>
  </si>
  <si>
    <t>Stěnová mřížka oboustranná    
800x200</t>
  </si>
  <si>
    <t>R_2.07.16_ST</t>
  </si>
  <si>
    <t>Stěnová mřížka oboustranná   600x100</t>
  </si>
  <si>
    <t>Stěnová mřížka oboustranná    
600x100</t>
  </si>
  <si>
    <t>R_2.08.01_ST</t>
  </si>
  <si>
    <t>Protidešťová žaluzie vč. Sítě a up. rámu  1000x500</t>
  </si>
  <si>
    <t>Protidešťová žaluzie vč. Sítě a up. rámu   
1000x500</t>
  </si>
  <si>
    <t>R_2.08.02_ST</t>
  </si>
  <si>
    <t>Výfuková hlavice  D 500</t>
  </si>
  <si>
    <t>Výfuková hlavice    
vč. Kotvení na střechu   
D 500</t>
  </si>
  <si>
    <t>R_2.10.01_ST</t>
  </si>
  <si>
    <t>Tlumič hluku kulisový 800x400</t>
  </si>
  <si>
    <t>Tlumič hluku kulisový    
800x400   
Kulisa 4x400x1000</t>
  </si>
  <si>
    <t>R_2.10.02_ST</t>
  </si>
  <si>
    <t>Tlumič hluku kulisový 800x315</t>
  </si>
  <si>
    <t>Tlumič hluku kulisový    
800x315   
Kulisa 4x315x1000</t>
  </si>
  <si>
    <t>R_2.10.03_ST</t>
  </si>
  <si>
    <t>Tlumič hluku kruhový pr. 250, l=900mm</t>
  </si>
  <si>
    <t>Tlumič hluku kruhový   
pr. 250, l=900mm</t>
  </si>
  <si>
    <t>R_2.15.01_ST_01</t>
  </si>
  <si>
    <t>Potrubí kruhové ohebné s útlumem hluku pr. 125</t>
  </si>
  <si>
    <t>délka  
14=14,000 [A]</t>
  </si>
  <si>
    <t>Potrubí kruhové ohebné s útlumem hluku   
pr. 125</t>
  </si>
  <si>
    <t>R_2.15.01_ST_02</t>
  </si>
  <si>
    <t>Potrubí kruhové ohebné s útlumem hluku pr. 160</t>
  </si>
  <si>
    <t>Potrubí kruhové ohebné s útlumem hluku   
pr. 160</t>
  </si>
  <si>
    <t>R_2.15.01_ST_03</t>
  </si>
  <si>
    <t>Potrubí kruhové ohebné s útlumem hluku pr. 200</t>
  </si>
  <si>
    <t>délka  
3=3,000 [A]</t>
  </si>
  <si>
    <t>Potrubí kruhové ohebné s útlumem hluku   
pr. 200</t>
  </si>
  <si>
    <t>R_2.15.01_ST_04</t>
  </si>
  <si>
    <t>Potrubí kruhové ohebné s útlumem hluku pr. 250</t>
  </si>
  <si>
    <t>délka  
4=4,000 [A]</t>
  </si>
  <si>
    <t>Potrubí kruhové ohebné s útlumem hluku   
pr. 250</t>
  </si>
  <si>
    <t>R_2.16.01_ST_01</t>
  </si>
  <si>
    <t>Potrubí kruhové spirálně vinuté pr. 125</t>
  </si>
  <si>
    <t>délka  
45=45,000 [A]</t>
  </si>
  <si>
    <t>Potrubí kruhové spirálně vinuté; včetně závěsů, montážního materiálu a požárních ucpávek pro dotěsnění prostupů, 30% tvarovek   
pr. 125</t>
  </si>
  <si>
    <t>R_2.16.01_ST_02</t>
  </si>
  <si>
    <t>Potrubí kruhové spirálně vinuté pr. 160</t>
  </si>
  <si>
    <t>délka  
51=51,000 [A]</t>
  </si>
  <si>
    <t>Potrubí kruhové spirálně vinuté; včetně závěsů, montážního materiálu a požárních ucpávek pro dotěsnění prostupů, 30% tvarovek   
pr. 160</t>
  </si>
  <si>
    <t>R_2.16.01_ST_03</t>
  </si>
  <si>
    <t>Potrubí kruhové spirálně vinuté pr. 200</t>
  </si>
  <si>
    <t>Potrubí kruhové spirálně vinuté; včetně závěsů, montážního materiálu a požárních ucpávek pro dotěsnění prostupů, 30% tvarovek   
pr. 200</t>
  </si>
  <si>
    <t>R_2.16.01_ST_04</t>
  </si>
  <si>
    <t>R_2.16.01_ST_05</t>
  </si>
  <si>
    <t>Potrubí kruhové spirálně vinuté pr. 500</t>
  </si>
  <si>
    <t>délka  
5=5,000 [A]</t>
  </si>
  <si>
    <t>Potrubí kruhové spirálně vinuté; včetně závěsů, montážního materiálu a požárních ucpávek pro dotěsnění prostupů, 30% tvarovek   
pr. 500</t>
  </si>
  <si>
    <t>R_2.17.01_ST</t>
  </si>
  <si>
    <t>Čtyřhranné potrubí z ocel. pozink. plechu spojovaného přírubami do vnitřního i vnějšího prostředí</t>
  </si>
  <si>
    <t>celková plocha  
260=260,000 [A]</t>
  </si>
  <si>
    <t>R_2.18.1_ST</t>
  </si>
  <si>
    <t>celková plocha  
285=285,000 [A]</t>
  </si>
  <si>
    <t>R_2.18.2_ST</t>
  </si>
  <si>
    <t>R_2.20_ST</t>
  </si>
  <si>
    <t>Požárně odolné vzduchotechnické potrubí  EI 45S pro instalaci ve vodorovném i svislém směru</t>
  </si>
  <si>
    <t>celková plocha  
10=10,000 [A]</t>
  </si>
  <si>
    <t>Požárně odolné vzduchotechnické potrubí s požární odolností do EI 45S pro instalaci ve vodorovném i svislém směru   
Složení např. pozinkované ocelové potrubí + desky U Protect Slab 4.0   
včetně závěsů, spojovacího materiálu, certifikované provedení dle požadavků výrobce</t>
  </si>
  <si>
    <t>R_3.01.01_OTV</t>
  </si>
  <si>
    <t>R_3.03.01_OTV</t>
  </si>
  <si>
    <t>Teplovodní ohřívač 700x400mm; 5kW</t>
  </si>
  <si>
    <t>Teplovodní ohřívač   
700x400mm; 5kW</t>
  </si>
  <si>
    <t>R_3.04.01_OTV</t>
  </si>
  <si>
    <t>Protipožární klapka s odolností 90 minut 630x315</t>
  </si>
  <si>
    <t>R_3.04.02_OTV</t>
  </si>
  <si>
    <t>Protipožární klapka s odolností 90 minut 355x315</t>
  </si>
  <si>
    <t>Protipožární klapka s odolností 90 minut    
ovládání ruční a termické + koncový spínač  Montáž bude odpovídat požadavkům  na instalaci dodané požární klapky.   
355x315</t>
  </si>
  <si>
    <t>R_3.04.03_OTV</t>
  </si>
  <si>
    <t>Protipožární klapka s odolností 90 minut 400x250</t>
  </si>
  <si>
    <t>R_3.04.04_OTV</t>
  </si>
  <si>
    <t>Protipožární klapka s odolností 90 minut 315x315</t>
  </si>
  <si>
    <t>Protipožární klapka s odolností 90 minut    
ovládání ruční a termické + koncový spínač  Montáž bude odpovídat požadavkům  na instalaci dodané požární klapky.   
315x315</t>
  </si>
  <si>
    <t>R_3.04.05_OTV</t>
  </si>
  <si>
    <t>Protipožární klapka s odolností 90 minut 315x200</t>
  </si>
  <si>
    <t>Protipožární klapka s odolností 90 minut    
ovládání ruční a termické + koncový spínač  Montáž bude odpovídat požadavkům  na instalaci dodané požární klapky.   
315x200</t>
  </si>
  <si>
    <t>R_3.04.06_OTV</t>
  </si>
  <si>
    <t>Protipožární klapka s odolností 90 minut 250x250</t>
  </si>
  <si>
    <t>Protipožární klapka s odolností 90 minut    
ovládání ruční a termické + koncový spínač  Montáž bude odpovídat požadavkům  na instalaci dodané požární klapky.   
250x250</t>
  </si>
  <si>
    <t>R_3.04.07_OTV</t>
  </si>
  <si>
    <t>Protipožární klapka s odolností 90 minut 250x200</t>
  </si>
  <si>
    <t>R_3.04.08_OTV</t>
  </si>
  <si>
    <t>Protipožární větrací mřížka s odolností 90 minut 500x300</t>
  </si>
  <si>
    <t>Protipožární větrací mřížka s odolností 90 minut    
ovládání ruční a termické + koncový spínač  Montáž bude odpovídat požadavkům  na instalaci dodané požární klapky.   
500x300</t>
  </si>
  <si>
    <t>R_3.04.09_OTV</t>
  </si>
  <si>
    <t>Protipožární klapka s odolností 90 minut 500x400</t>
  </si>
  <si>
    <t>Protipožární klapka s odolností 90 minut    
ovládání ruční a termické + koncový spínač  Montáž bude odpovídat požadavkům  na instalaci dodané požární klapky.   
500x400</t>
  </si>
  <si>
    <t>R_3.06.01_OTV</t>
  </si>
  <si>
    <t>Uzavírací/regulační klapka těsná s přípravou na servo 400x250, včetně servopohonu</t>
  </si>
  <si>
    <t>Uzavírací/regulační klapka těsná s přípravou na servo 400x250;   
Příslušenství: Dodáno včetně servopohonu</t>
  </si>
  <si>
    <t>R_3.06.02_OTV</t>
  </si>
  <si>
    <t>Uzavírací/regulační klapka těsná s přípravou na servo 355x315, včetně servopohonu</t>
  </si>
  <si>
    <t>Uzavírací/regulační klapka těsná s přípravou na servo 355x315   
Příslušenství: Dodáno včetně servopohonu</t>
  </si>
  <si>
    <t>R_3.06.03_OTV</t>
  </si>
  <si>
    <t>Zpětná klapka  D250</t>
  </si>
  <si>
    <t>Zpětná klapka    
D250</t>
  </si>
  <si>
    <t>R_3.07.01_OTV</t>
  </si>
  <si>
    <t>R_3.07.02_OTV</t>
  </si>
  <si>
    <t>R_3.07.03_OTV</t>
  </si>
  <si>
    <t>R_3.07.04_OTV</t>
  </si>
  <si>
    <t>Talířový ventil pro přívod vzduchu kovový D200mm</t>
  </si>
  <si>
    <t>Talířový ventil pro přívod vzduchu kovový   
D200mm</t>
  </si>
  <si>
    <t>R_3.07.05_OTV</t>
  </si>
  <si>
    <t>Talířový ventil pro přívod vzduchu kovový D160mm</t>
  </si>
  <si>
    <t>Talířový ventil pro přívod vzduchu kovový   
D160mm</t>
  </si>
  <si>
    <t>R_3.07.06_OTV</t>
  </si>
  <si>
    <t>Talířový ventil pro přívod vzduchu kovový D125mm</t>
  </si>
  <si>
    <t>Talířový ventil pro přívod vzduchu kovový   
D125mm</t>
  </si>
  <si>
    <t>R_3.07.07_OTV</t>
  </si>
  <si>
    <t>Vyústka pro odvod vzduchu jednořadá s regulací, hliníkový elox, s montážním rámečkem,  525x125</t>
  </si>
  <si>
    <t>R_3.07.09_OTV</t>
  </si>
  <si>
    <t>Vyústka pro odvod vzduchu jednořadá s regulací, hliníkový elox, s montážním rámečkem,  325x125</t>
  </si>
  <si>
    <t>R_3.07.10_OTV</t>
  </si>
  <si>
    <t>Vyústka pro odvod vzduchu jednořadá s regulací, hliníkový elox, s montážním rámečkem,  225x125</t>
  </si>
  <si>
    <t>R_3.07.11_OTV</t>
  </si>
  <si>
    <t>Vyústka pro odvod vzduchu jednořadá s regulací, hliníkový elox, s montážním rámečkem, 425x225</t>
  </si>
  <si>
    <t>R_3.07.12_OTV</t>
  </si>
  <si>
    <t>Vyústka pro přívod vzduchu dvouřadá s regulací, hliníkový elox, s montážním rámečkem, 625x125</t>
  </si>
  <si>
    <t>R_3.07.13_OTV</t>
  </si>
  <si>
    <t>Vyústka pro přívod vzduchu dvouřadá s regulací, hliníkový elox, s montážním rámečkem,  325x125</t>
  </si>
  <si>
    <t>R_3.07.14_OTV</t>
  </si>
  <si>
    <t>Vyústka pro přívod vzduchu dvouřadá s regulací, hliníkový elox, s montážním rámečkem,  225x125</t>
  </si>
  <si>
    <t>R_3.07.15_OTV</t>
  </si>
  <si>
    <t>Vyústka pro přívod vzduchu dvouřadá s regulací, hliníkový elox, s montážním rámečkem,  625x225</t>
  </si>
  <si>
    <t>Vyústka pro přívod vzduchu dvouřadá s regulací, hliníkový elox, s montážním rámečkem,    
625x225</t>
  </si>
  <si>
    <t>R_3.07.16_OTV</t>
  </si>
  <si>
    <t>Vyústka pro odvod vzduchu jednořadá s regulací, hliníkový elox, s montážním rámečkem, 625x125</t>
  </si>
  <si>
    <t>Vyústka pro odvod vzduchu jednořadá s regulací, hliníkový elox, s montážním rámečkem,    
625x125</t>
  </si>
  <si>
    <t>R_3.07.17_OTV</t>
  </si>
  <si>
    <t>Stěnová mřížka oboustranná  800x200</t>
  </si>
  <si>
    <t>R_3.07.18_OTV</t>
  </si>
  <si>
    <t>Vyústka pro odvod vzduchu jednořadá s regulací, hliníkový elox, s montážním rámečkem,  425x125</t>
  </si>
  <si>
    <t>Vyústka pro odvod vzduchu jednořadá s regulací, hliníkový elox, s montážním rámečkem,    
425x125</t>
  </si>
  <si>
    <t>Stěnová mřížka oboustranná  600x200</t>
  </si>
  <si>
    <t>Stěnová mřížka oboustranná    
600x200</t>
  </si>
  <si>
    <t>R_3.08.01_OTV</t>
  </si>
  <si>
    <t>Protidešťová žaluzie vč. Sítě a up. rámu 1000x500</t>
  </si>
  <si>
    <t>R_3.08.02_OTV</t>
  </si>
  <si>
    <t>Protidešťová žaluzie vč. Sítě a up. rámu 315x315</t>
  </si>
  <si>
    <t>Protidešťová žaluzie vč. Sítě a up. rámu   
315x315</t>
  </si>
  <si>
    <t>R_3.08.03_OTV</t>
  </si>
  <si>
    <t>Protidešťová žaluzie vč. Sítě a up. rámu 500x1000</t>
  </si>
  <si>
    <t>Protidešťová žaluzie vč. Sítě a up. rámu   
500x1000</t>
  </si>
  <si>
    <t>R_3.10.01_OTV</t>
  </si>
  <si>
    <t>R_3.10.02_OTV</t>
  </si>
  <si>
    <t>Tlumič hluku kulisový  1000x250</t>
  </si>
  <si>
    <t>Tlumič hluku kulisový    
1000x250   
Kulisa 5x250x1000</t>
  </si>
  <si>
    <t>R_3.10.03_OTV</t>
  </si>
  <si>
    <t>Tlumič hluku kulisový  600x315</t>
  </si>
  <si>
    <t>Tlumič hluku kulisový    
600x315   
Kulisa 3x315x1000</t>
  </si>
  <si>
    <t>R_3.10.04_OTV</t>
  </si>
  <si>
    <t>Tlumič hluku kulisový 600x500</t>
  </si>
  <si>
    <t>Tlumič hluku kulisový    
600x500   
Kulisa 3x500x1000</t>
  </si>
  <si>
    <t>R_3.15.01_OTV_0</t>
  </si>
  <si>
    <t>délka  
17=17,000 [A]</t>
  </si>
  <si>
    <t>délka  
2=2,000 [A]</t>
  </si>
  <si>
    <t>R_3.16.01_OTV_0</t>
  </si>
  <si>
    <t>délka  
50=50,000 [A]</t>
  </si>
  <si>
    <t>délka  
23=23,000 [A]</t>
  </si>
  <si>
    <t>Potrubí kruhové spirálně vinuté pr. 280</t>
  </si>
  <si>
    <t>Potrubí kruhové spirálně vinuté; včetně závěsů, montážního materiálu a požárních ucpávek pro dotěsnění prostupů, 30% tvarovek   
pr. 280</t>
  </si>
  <si>
    <t>R_3.17.01_OTV</t>
  </si>
  <si>
    <t>celková plocha  
320=320,000 [A]</t>
  </si>
  <si>
    <t>R_3.18.1_OTV</t>
  </si>
  <si>
    <t>celková plocha  
300=300,000 [A]</t>
  </si>
  <si>
    <t>R_3.18.2_OTV</t>
  </si>
  <si>
    <t>celková plocha  
35=35,000 [A]</t>
  </si>
  <si>
    <t>R_3.20_OTV</t>
  </si>
  <si>
    <t>Požárně odolné vzduchotechnické potrubí s požární odolností do EI 45S pro instalaci ve vodorovném i svislém směru</t>
  </si>
  <si>
    <t>celková plocha  
20=20,000 [A]</t>
  </si>
  <si>
    <t>R_4.03.01_02_ST</t>
  </si>
  <si>
    <t>Vnitřní nástěnná jednotka pro  chlazení vč. Interierového opláštění Chl. Výkon 3 kW, 1,4kW/230V</t>
  </si>
  <si>
    <t>ST  
celkový počet  
3=3,000 [D]  
OTV  
celkový počet  
2=2,000 [E]  
Celkem: D+E=5,000 [F]</t>
  </si>
  <si>
    <t>Vnitřní nástěnná jednotka pro  chlazení vč. Interierového opláštění     
vč. Veškerého montážního materiálu,     
vč. Kabelového ovladače případně infraovladače    
Chladící výkon 3 kW při 26°C   
Venkovní split jednotka pro chlazení.    
vč. Montážní konzole a veškerého montážního materiálu. Převýšení max 3m,   
Chl. Výkon 3 kW, 1,4kW/230V</t>
  </si>
  <si>
    <t>R_4.03.03_ST_OT</t>
  </si>
  <si>
    <t>ST  
64=64,000 [A]  
OTV  
10=10,000 [B]  
Celkem: A+B=74,000 [E]</t>
  </si>
  <si>
    <t>R_6.01.01_ST</t>
  </si>
  <si>
    <t>Obdodní ventilátor do kruhového potrubí, ve Vnitřním Exe provedení D 250 mm, 720 m3/h, 200Pa, 200W, 230V</t>
  </si>
  <si>
    <t>ST  
počet  
1=1,000 [A]</t>
  </si>
  <si>
    <t>Sklad paliv   
Obdodní ventilátor do kruhového potrubí, ve Vnitřním Exe provedení vč. Pružných manžet, upínací konzole, krycí mřížky a veškerého montážního materiálu.200W, 230V,    
D 250 mm, 720 m3/h, 200Pa, 200W, 230V</t>
  </si>
  <si>
    <t>R_6.08.01_ST</t>
  </si>
  <si>
    <t>Protidešťová mřížka s kruhovým připojením D250</t>
  </si>
  <si>
    <t>Sklad paliv   
Protidešťová mřížka s kruhovým připojením    
D250</t>
  </si>
  <si>
    <t>R_6.08.02_ST</t>
  </si>
  <si>
    <t>Protidešťová žaluzie vč. Sítě a up. rámu 315x315mm</t>
  </si>
  <si>
    <t>Sklad paliv   
Protidešťová žaluzie vč. Sítě a up. rámu 315x315mm</t>
  </si>
  <si>
    <t>R_6.16.01_ST</t>
  </si>
  <si>
    <t>Sklad paliv    
Potrubí kruhové spirálně vinuté; včetně závěsů, montážního materiálu a požárních ucpávek pro dotěsnění prostupů, 30% tvarovek   
pr. 250</t>
  </si>
  <si>
    <t>R_6.17.01_ST</t>
  </si>
  <si>
    <t>ST  
celková plocha  
1=1,000 [A]</t>
  </si>
  <si>
    <t>Sklad paliv   
Čtyřhranné potrubí z ocel. pozink. plechu spojovaného přírubami do vnitřního i vnějšího prostředí, včetně závěsů, spojovacího materiálu</t>
  </si>
  <si>
    <t>R_7.01.01_OTV</t>
  </si>
  <si>
    <t>Obvodní ventilátor do kruhového potrubí, ve Vnitřním Exe provedení D 250 mm, 720 m3/h, 200Pa, 200W, 230V</t>
  </si>
  <si>
    <t>OTV  
počet  
1=1,000 [A]</t>
  </si>
  <si>
    <t>Sklad paliv    
Obvodní ventilátor do kruhového potrubí, ve Vnitřním Exe provedení vč. Pružných manžet, upínací konzole, krycí mřížky a veškerého montážního materiálu.200W, 230V,    
D 250 mm, 720 m3/h, 200Pa, 200W, 230V</t>
  </si>
  <si>
    <t>R_7.08.01_OTV</t>
  </si>
  <si>
    <t>Protidešťová mřížka s kruhovým připojením  D250</t>
  </si>
  <si>
    <t>R_7.08.02_OTV</t>
  </si>
  <si>
    <t>R_7.16.01_OTV</t>
  </si>
  <si>
    <t>délka  
1=1,000 [A]</t>
  </si>
  <si>
    <t>Sklad paliv   
Potrubí kruhové spirálně vinuté; včetně závěsů, montážního materiálu a požárních ucpávek pro dotěsnění prostupů, 30% tvarovek   
pr. 250</t>
  </si>
  <si>
    <t>R_7.17.01_OTV</t>
  </si>
  <si>
    <t>celková plocha  
1=1,000 [A]</t>
  </si>
  <si>
    <t>R_8.03.01</t>
  </si>
  <si>
    <t>Vnitřní nástěnná jednotka pro  chlazení vč. Interierového opláštění Chl. Výkon 2 kW, 1,4kW/230V</t>
  </si>
  <si>
    <t>ST  
Chlazení rozvaděčů  
1=1,000 [A]</t>
  </si>
  <si>
    <t>Vnitřní nástěnná jednotka pro  chlazení vč. Interierového opláštění     
vč. Veškerého montážního materiálu,     
vč. Kabelového ovladače případně infraovladače    
Chladící výkon 2 kW při 26°C   
Venkovní split jednotka pro chlazení.    
vč. Montážní konzole a veškerého montážního materiálu. Převýšení max 3m,   
Chl. Výkon 2 kW, 1,4kW/230V</t>
  </si>
  <si>
    <t>R_8.03.02</t>
  </si>
  <si>
    <t>ST  
Chlazení rozvaděčů  
celková délka  
5=5,000 [A]</t>
  </si>
  <si>
    <t>R_9.03.01</t>
  </si>
  <si>
    <t>SplityVnitřní nástěnná jednotka pro  chlazení vč. Interierového opláštění Chl. Výkon 2 kW, 1,4kW/230V</t>
  </si>
  <si>
    <t>OTV  
Chlazení rozvaděčů  
1=1,000 [A]</t>
  </si>
  <si>
    <t>R_9.03.02</t>
  </si>
  <si>
    <t>OTV  
Chlazení rozvaděčů  
celková délka  
5=5,000 [A]</t>
  </si>
  <si>
    <t>R_N.1</t>
  </si>
  <si>
    <t>Montáž</t>
  </si>
  <si>
    <t>R_N.10</t>
  </si>
  <si>
    <t>R_N.12</t>
  </si>
  <si>
    <t>Ostatní dodavatelem specifikované položky</t>
  </si>
  <si>
    <t>R_N.4</t>
  </si>
  <si>
    <t>Provedení kompletních zkoušek, značení potrubí apod</t>
  </si>
  <si>
    <t>Provedení kompletních zkoušek, značení potrubí apod.</t>
  </si>
  <si>
    <t>R_N.5</t>
  </si>
  <si>
    <t>R_N.6</t>
  </si>
  <si>
    <t>R_N.7</t>
  </si>
  <si>
    <t>Vypracování provozních řádů</t>
  </si>
  <si>
    <t>R_N.8</t>
  </si>
  <si>
    <t>Individuální zkoušky</t>
  </si>
  <si>
    <t>R_N.9</t>
  </si>
  <si>
    <t xml:space="preserve">  SO_10-61-01_ZTI</t>
  </si>
  <si>
    <t>ZTI</t>
  </si>
  <si>
    <t>SO_10-61-01_ZTI</t>
  </si>
  <si>
    <t>R_1.1_ZTI</t>
  </si>
  <si>
    <t>Vodovodní potrubí PE 100 RC SDR17 d63x5mm (DN50), včetně tvarovek, montáže a montážních prvků  d63x4mm (DN50)</t>
  </si>
  <si>
    <t>celková délka  
65=65,000 [A]</t>
  </si>
  <si>
    <t>Vodovodní potrubí PE 100 RC SDR17 d63x5mm (DN50), včetně tvarovek, montáže a montážních prvků   
d63x4mm (DN50)</t>
  </si>
  <si>
    <t>R_1.10_ZTI</t>
  </si>
  <si>
    <t>PPr - RCT vodovodní potrubí  PN22  25x2,8mm včetně tvarovek, kotvících prvků a montáže (teplá voda)  včetně montážních prvků  DN20</t>
  </si>
  <si>
    <t>celková délka  
26=26,000 [A]</t>
  </si>
  <si>
    <t>PPr - RCT vodovodní potrubí  PN22  25x2,8mm včetně tvarovek, kotvících prvků a montáže (teplá voda)   
včetně montážních prvků   
DN20</t>
  </si>
  <si>
    <t>R_1.11_ZTI</t>
  </si>
  <si>
    <t>PPr - RCT vodovodní potrubí  PN22  25x2,8mm včetně tvarovek, kotvících prvků a montáže (studená voda)  včetně montážních prvků  DN20</t>
  </si>
  <si>
    <t>celková délka  
29=29,000 [A]</t>
  </si>
  <si>
    <t>PPr - RCT vodovodní potrubí  PN22  25x2,8mm včetně tvarovek, kotvících prvků a montáže (studená voda)   
včetně montážních prvků   
DN20</t>
  </si>
  <si>
    <t>R_1.12_ZTI</t>
  </si>
  <si>
    <t>PPr - RCT vodovodní potrubí  PN22  32x3,6mm včetně tvarovek, kotvících prvků a  montáže (teplá voda)  včetně montážních prvků  DN25</t>
  </si>
  <si>
    <t>celková délka  
20=20,000 [A]</t>
  </si>
  <si>
    <t>PPr - RCT vodovodní potrubí  PN22  32x3,6mm včetně tvarovek, kotvících prvků a  montáže (teplá voda)   
včetně montážních prvků   
DN25</t>
  </si>
  <si>
    <t>R_1.13_ZTI</t>
  </si>
  <si>
    <t>PPr - RCT vodovodní potrubí  PN22  32x3,6mm včetně tvarovek, kotvících prvků a montáže (studená voda)  včetně montážních prvků  DN25</t>
  </si>
  <si>
    <t>celková délka  
80=80,000 [A]</t>
  </si>
  <si>
    <t>PPr - RCT vodovodní potrubí  PN22  32x3,6mm včetně tvarovek, kotvících prvků a montáže (studená voda)   
včetně montážních prvků   
DN25</t>
  </si>
  <si>
    <t>R_1.14_ZTI</t>
  </si>
  <si>
    <t>PPr - RCT vodovodní potrubí  PN22  40x4,5mm včetně tvarovek, kotvících prvků a montáže (studená voda)  včetně montážních prvků  DN32</t>
  </si>
  <si>
    <t>celková délka  
25=25,000 [A]</t>
  </si>
  <si>
    <t>PPr - RCT vodovodní potrubí  PN22  40x4,5mm včetně tvarovek, kotvících prvků a montáže (studená voda)   
včetně montážních prvků   
DN32</t>
  </si>
  <si>
    <t>R_1.15_ZTI</t>
  </si>
  <si>
    <t>PPr - RCT vodovodní potrubí  PN22  40x4,5mm včetně tvarovek, kotvících prvků a montáže (teplá voda)  včetně montážních prvků  DN32</t>
  </si>
  <si>
    <t>celková délka  
98=98,000 [A]</t>
  </si>
  <si>
    <t>PPr - RCT vodovodní potrubí  PN22  40x4,5mm včetně tvarovek, kotvících prvků a montáže (teplá voda)   
včetně montážních prvků   
DN32</t>
  </si>
  <si>
    <t>R_1.16_ZTI</t>
  </si>
  <si>
    <t>PPr - RCT vodovodní potrubí  PN22  50x5mm včetně tvarovek, kotvících prvků a montáže (studená voda)  včetně montážních prvků  DN40</t>
  </si>
  <si>
    <t>celková délka  
144=144,000 [A]</t>
  </si>
  <si>
    <t>PPr - RCT vodovodní potrubí  PN22  50x5mm včetně tvarovek, kotvících prvků a montáže (studená voda)   
včetně montážních prvků   
DN40</t>
  </si>
  <si>
    <t>R_1.17_ZTI</t>
  </si>
  <si>
    <t>Závitové OC pozinkované potrubí - požární vodovod  DN32</t>
  </si>
  <si>
    <t>celková délka  
105=105,000 [A]</t>
  </si>
  <si>
    <t>Závitové OC pozinkované potrubí - požární vodovod   
DN32</t>
  </si>
  <si>
    <t>R_1.18_ZTI</t>
  </si>
  <si>
    <t>Závitové OC pozinkované potrubí - požární vodovod  DN40</t>
  </si>
  <si>
    <t>celková délka  
59=59,000 [A]</t>
  </si>
  <si>
    <t>Závitové OC pozinkované potrubí - požární vodovod   
DN40</t>
  </si>
  <si>
    <t>R_1.19_ZTI</t>
  </si>
  <si>
    <t>Izolace potrubí pro teplou vodu tl. 13mm, d=20mm  DN20</t>
  </si>
  <si>
    <t>celková délka  
42=42,000 [A]</t>
  </si>
  <si>
    <t>Izolace potrubí pro teplou vodu tl. 13mm, d=20mm   
DN20</t>
  </si>
  <si>
    <t>R_1.2_ZTI</t>
  </si>
  <si>
    <t>Vodovodní potrubí PE 100 RC SDR17 d50x3mm (DN40), včetně tvarovek, montáže a montážních prvků  d50x3,5mm (DN40)</t>
  </si>
  <si>
    <t>celková délka  
70=70,000 [A]</t>
  </si>
  <si>
    <t>Vodovodní potrubí PE 100 RC SDR17 d50x3mm (DN40), včetně tvarovek, montáže a montážních prvků   
d50x3,5mm (DN40)</t>
  </si>
  <si>
    <t>R_1.20_ZTI</t>
  </si>
  <si>
    <t>Izolace potrubí pro studenou vodu tl. 9mm, d=20mm  DN20</t>
  </si>
  <si>
    <t>celková délka  
39=39,000 [A]</t>
  </si>
  <si>
    <t>Izolace potrubí pro studenou vodu tl. 9mm, d=20mm   
DN20</t>
  </si>
  <si>
    <t>R_1.21_ZTI</t>
  </si>
  <si>
    <t>Izolace potrubí pro teplou vodu tl. 13mm, d=25mm  DN25</t>
  </si>
  <si>
    <t>celková délka  
16=16,000 [A]</t>
  </si>
  <si>
    <t>Izolace potrubí pro teplou vodu tl. 13mm, d=25mm   
DN25</t>
  </si>
  <si>
    <t>R_1.22_ZTI</t>
  </si>
  <si>
    <t>Izolace potrubí pro studenou vodu tl. 9mm, d=25mm  DN25</t>
  </si>
  <si>
    <t>Izolace potrubí pro studenou vodu tl. 9mm, d=25mm   
DN25</t>
  </si>
  <si>
    <t>R_1.23_ZTI</t>
  </si>
  <si>
    <t>Izolace potrubí s Al folií tl. 20mm, pro potrubí d=20mm  DN20</t>
  </si>
  <si>
    <t>celková délka  
136=136,000 [A]</t>
  </si>
  <si>
    <t>Izolace potrubí s Al folií tl. 20mm, pro potrubí d=20mm   
DN20</t>
  </si>
  <si>
    <t>R_1.24_ZTI</t>
  </si>
  <si>
    <t>Izolace potrubí s Al folií tl. 20mm, pro potrubí d=25mm  DN25</t>
  </si>
  <si>
    <t>celková délka  
55=55,000 [A]</t>
  </si>
  <si>
    <t>Izolace potrubí s Al folií tl. 20mm, pro potrubí d=25mm   
DN25</t>
  </si>
  <si>
    <t>R_1.25_ZTI</t>
  </si>
  <si>
    <t>Izolace potrubí s Al folií tl. 20mm, pro potrubí d=32mm  DN32</t>
  </si>
  <si>
    <t>celková délka  
100=100,000 [A]</t>
  </si>
  <si>
    <t>Izolace potrubí s Al folií tl. 20mm, pro potrubí d=32mm   
DN32</t>
  </si>
  <si>
    <t>R_1.26_ZTI</t>
  </si>
  <si>
    <t>Izolace potrubí s Al folií tl. 20mm, pro potrubí d=40mm  DN40</t>
  </si>
  <si>
    <t>celková délka  
228=228,000 [A]</t>
  </si>
  <si>
    <t>Izolace potrubí s Al folií tl. 20mm, pro potrubí d=40mm   
DN40</t>
  </si>
  <si>
    <t>R_1.27_ZTI</t>
  </si>
  <si>
    <t>Izolace potrubí s Al folií tl. 20mm, pro potrubí d=50mm  DN50</t>
  </si>
  <si>
    <t>celková délka  
203=203,000 [A]</t>
  </si>
  <si>
    <t>Izolace potrubí s Al folií tl. 20mm, pro potrubí d=50mm   
DN50</t>
  </si>
  <si>
    <t>R_1.28_ZTI</t>
  </si>
  <si>
    <t>Kulový uzávěr s vypouštěním  DN15</t>
  </si>
  <si>
    <t>celkový počet  
6=6,000 [A]</t>
  </si>
  <si>
    <t>Kulový uzávěr s vypouštěním   
DN15</t>
  </si>
  <si>
    <t>R_1.29_ZTI</t>
  </si>
  <si>
    <t>Kulový uzávěr s vypouštěním  DN20</t>
  </si>
  <si>
    <t>celkový počet  
10=10,000 [A]</t>
  </si>
  <si>
    <t>Kulový uzávěr s vypouštěním   
DN20</t>
  </si>
  <si>
    <t>R_1.3_ZTI</t>
  </si>
  <si>
    <t>PPr - RCT vodovodní potrubí PN22 20x2,3mm včetně tvarovek, kotvících prvků a montáže (připojovací potrubí - teplá voda)  včetně montážních prvků  DN15</t>
  </si>
  <si>
    <t>PPr - RCT vodovodní potrubí PN22 20x2,3mm včetně tvarovek, kotvících prvků a montáže (připojovací potrubí - teplá voda)   
včetně montážních prvků   
DN15</t>
  </si>
  <si>
    <t>R_1.30_ZTI</t>
  </si>
  <si>
    <t>Kulový uzávěr s vypouštěním  DN25</t>
  </si>
  <si>
    <t>celkový počet  
2=2,000 [A]</t>
  </si>
  <si>
    <t>Kulový uzávěr s vypouštěním   
DN25</t>
  </si>
  <si>
    <t>R_1.31_ZTI</t>
  </si>
  <si>
    <t>Kulový uzávěr s vypouštěním  DN32</t>
  </si>
  <si>
    <t>Kulový uzávěr s vypouštěním   
DN32</t>
  </si>
  <si>
    <t>R_1.32_ZTI</t>
  </si>
  <si>
    <t>Kulový uzávěr s vypouštěním  DN40</t>
  </si>
  <si>
    <t>celkový počet  
4=4,000 [B]</t>
  </si>
  <si>
    <t>Kulový uzávěr s vypouštěním   
DN40</t>
  </si>
  <si>
    <t>R_1.33_ZTI</t>
  </si>
  <si>
    <t>Kulový uzávěr  DN15</t>
  </si>
  <si>
    <t>celkový počet  
4=4,000 [A]</t>
  </si>
  <si>
    <t>Kulový uzávěr   
DN15</t>
  </si>
  <si>
    <t>R_1.34_ZTI</t>
  </si>
  <si>
    <t>Kulový uzávěr  DN32</t>
  </si>
  <si>
    <t>Kulový uzávěr   
DN32</t>
  </si>
  <si>
    <t>R_1.35_ZTI</t>
  </si>
  <si>
    <t>Zpětná klapka   DN15</t>
  </si>
  <si>
    <t>Zpětná klapka    
DN15</t>
  </si>
  <si>
    <t>R_1.36_ZTI</t>
  </si>
  <si>
    <t>Zpětná klapka   DN32</t>
  </si>
  <si>
    <t>Zpětná klapka    
DN32</t>
  </si>
  <si>
    <t>R_1.37_ZTI</t>
  </si>
  <si>
    <t>Zpětná klapka   DN40</t>
  </si>
  <si>
    <t>Zpětná klapka    
DN40</t>
  </si>
  <si>
    <t>R_1.38_ZTI</t>
  </si>
  <si>
    <t>Pojistný ventil 0,6MPa  DN32</t>
  </si>
  <si>
    <t>Pojistný ventil 0,6MPa   
DN32</t>
  </si>
  <si>
    <t>R_1.39_ZTI</t>
  </si>
  <si>
    <t>Expanzní nádoba 18l - max 10bar, tlak přednastaven na 0,6MPa  včetně montážních prvků</t>
  </si>
  <si>
    <t>celkový počet  
2</t>
  </si>
  <si>
    <t>Expanzní nádoba 18l - max 10bar, tlak přednastaven na 0,6MPa   
včetně montážních prvků</t>
  </si>
  <si>
    <t>R_1.4_ZTI</t>
  </si>
  <si>
    <t>PPr - RCT vodovodní potrubí  PN22 20x2,3mm včetně tvarovek, kotvících prvků a montáže (připojovací potrubí - studená voda)  včetně montážních prvků  DN15</t>
  </si>
  <si>
    <t>PPr - RCT vodovodní potrubí  PN22 20x2,3mm včetně tvarovek, kotvících prvků a montáže (připojovací potrubí - studená voda)   
včetně montážních prvků   
DN15</t>
  </si>
  <si>
    <t>R_1.40_ZTI</t>
  </si>
  <si>
    <t>Pračkový ventil se zpětnou klapkou, připojení pračky a myčky  DN20</t>
  </si>
  <si>
    <t>Pračkový ventil se zpětnou klapkou, připojení pračky a myčky   
DN20</t>
  </si>
  <si>
    <t>R_1.41_ZTI</t>
  </si>
  <si>
    <t>Rohový ventil  DN15</t>
  </si>
  <si>
    <t>celkový počet  
38=38,000 [A]</t>
  </si>
  <si>
    <t>Rohový ventil   
DN15</t>
  </si>
  <si>
    <t>R_1.42_ZTI</t>
  </si>
  <si>
    <t>Výtokový ventil s připojením na hadici R621  DN25</t>
  </si>
  <si>
    <t>Výtokový ventil s připojením na hadici R621   
DN25</t>
  </si>
  <si>
    <t>R_1.43_ZTI</t>
  </si>
  <si>
    <t>Bajonetová spojka B52</t>
  </si>
  <si>
    <t>R_1.44_ZTI</t>
  </si>
  <si>
    <t>Podružný vodoměr Q = 6,3m3/h  DN25</t>
  </si>
  <si>
    <t>Podružný vodoměr Q = 6,3m3/h   
DN25</t>
  </si>
  <si>
    <t>R_1.45_ZTI</t>
  </si>
  <si>
    <t>Cirkulační čerpadlo dopravní výška 5m, průtok 4m3/h, včetně časového spínače  DN15</t>
  </si>
  <si>
    <t>Cirkulační čerpadlo dopravní výška 5m, průtok 4m3/h, včetně časového spínače   
DN15</t>
  </si>
  <si>
    <t>R_1.46_ZTI</t>
  </si>
  <si>
    <t>Multifunkční termostatický ventil  DN15</t>
  </si>
  <si>
    <t>Multifunkční termostatický ventil   
DN15</t>
  </si>
  <si>
    <t>R_1.47_ZTI</t>
  </si>
  <si>
    <t>Trojcestný směšovací termostatický ventil, výstupní teplota 55°C  DN32</t>
  </si>
  <si>
    <t>Trojcestný směšovací termostatický ventil, výstupní teplota 55°C   
DN32</t>
  </si>
  <si>
    <t>R_1.48_ZTI</t>
  </si>
  <si>
    <t>Těsnění prostupu základovou deskou</t>
  </si>
  <si>
    <t>R_1.5_ZTI</t>
  </si>
  <si>
    <t>PPr - RCT vodovodní potrubí  PN22  25x2,8mm včetně tvarovek, kotvících prvků a montáže (připojovací potrubí - teplá voda)  včetně montážních prvků  DN20</t>
  </si>
  <si>
    <t>PPr - RCT vodovodní potrubí  PN22  25x2,8mm včetně tvarovek, kotvících prvků a montáže (připojovací potrubí - teplá voda)   
včetně montážních prvků   
DN20</t>
  </si>
  <si>
    <t>R_1.51_ZTI</t>
  </si>
  <si>
    <t>celková délka  
135=135,000 [B]</t>
  </si>
  <si>
    <t>R_1.52_ZTI</t>
  </si>
  <si>
    <t>Přípomoci na domovní, tlakové a těsnící zkoušky</t>
  </si>
  <si>
    <t>R_1.53_ZTI</t>
  </si>
  <si>
    <t>Montáž a montážní prvky</t>
  </si>
  <si>
    <t>R_1.6_ZTI</t>
  </si>
  <si>
    <t>PPr - RCT vodovodní potrubí  PN22  25x2,8mm včetně tvarovek, kotvících prvků a montáže (připojovací potrubí - studená voda)  včetně montážních prvků  DN20</t>
  </si>
  <si>
    <t>PPr - RCT vodovodní potrubí  PN22  25x2,8mm včetně tvarovek, kotvících prvků a montáže (připojovací potrubí - studená voda)   
včetně montážních prvků   
DN20</t>
  </si>
  <si>
    <t>R_1.7-ZTI</t>
  </si>
  <si>
    <t>PPr - RCT vodovodní potrubí  PN22 20x2,3mm včetně tvarovek, kotvících prvků a montáže (teplá voda)  včetně montážních prvků  DN15</t>
  </si>
  <si>
    <t>PPr - RCT vodovodní potrubí  PN22 20x2,3mm včetně tvarovek, kotvících prvků a montáže (teplá voda)   
včetně montážních prvků   
DN15</t>
  </si>
  <si>
    <t>R_1.8_ZTI</t>
  </si>
  <si>
    <t>PPr - RCT vodovodní potrubí  PN22 20x2,3mm včetně tvarovek, kotvících prvků a montáže (studená voda)  včetně montážních prvků  DN15</t>
  </si>
  <si>
    <t>celková délka  
32=32,000 [A]</t>
  </si>
  <si>
    <t>PPr - RCT vodovodní potrubí  PN22 20x2,3mm včetně tvarovek, kotvících prvků a montáže (studená voda)   
včetně montážních prvků   
DN15</t>
  </si>
  <si>
    <t>R_1.9_ZTI</t>
  </si>
  <si>
    <t>PPr - RCT vodovodní potrubí  PN22 20x2,3mm včetně tvarovek, kotvících prvků a montáže (cirkulace)  včetně montážních prvků  DN15</t>
  </si>
  <si>
    <t>celková délka  
88=88,000 [A]</t>
  </si>
  <si>
    <t>PPr - RCT vodovodní potrubí  PN22 20x2,3mm včetně tvarovek, kotvících prvků a montáže (cirkulace)   
včetně montážních prvků   
DN15</t>
  </si>
  <si>
    <t>R_2.1_ZTI</t>
  </si>
  <si>
    <t>Hrdlové třívrstvé PP potrubí, včetně tvarovek, kotvících prvků a montáže  DN32</t>
  </si>
  <si>
    <t>Hrdlové třívrstvé PP potrubí, včetně tvarovek, kotvících prvků a montáže   
DN32</t>
  </si>
  <si>
    <t>R_2.10_ZTI</t>
  </si>
  <si>
    <t>Zápachová uzávěra pro dřez  DN50</t>
  </si>
  <si>
    <t>Zápachová uzávěra pro dřez   
DN50</t>
  </si>
  <si>
    <t>R_2.11_ZTI</t>
  </si>
  <si>
    <t>Zápachová uzávěra pro připojení pisoáru  DN50</t>
  </si>
  <si>
    <t>Zápachová uzávěra pro připojení pisoáru   
DN50</t>
  </si>
  <si>
    <t>R_2.12_ZTI</t>
  </si>
  <si>
    <t>Zápachová uzávěra pro napojení pračky a myčky s přivzdušňovacím ventilem  DN50</t>
  </si>
  <si>
    <t>počet  
6=6,000 [A]</t>
  </si>
  <si>
    <t>Zápachová uzávěra pro napojení pračky a myčky s přivzdušňovacím ventilem   
DN50</t>
  </si>
  <si>
    <t>R_2.13_ZTI</t>
  </si>
  <si>
    <t>Odtoková souprava pro napojení sprchové vaničky  DN50</t>
  </si>
  <si>
    <t>počet  
8=8,000 [A]</t>
  </si>
  <si>
    <t>Odtoková souprava pro napojení sprchové vaničky   
DN50</t>
  </si>
  <si>
    <t>R_2.14_ZTI</t>
  </si>
  <si>
    <t>Odtokový kalíšek pro odvodnění kondenzátu a úkapu z poj. ventilu  DN32</t>
  </si>
  <si>
    <t>Odtokový kalíšek pro odvodnění kondenzátu a úkapu z poj. ventilu   
DN32</t>
  </si>
  <si>
    <t>R_2.15_ZTI</t>
  </si>
  <si>
    <t>Kondenzační sifon s mechanickou zápachovou uzávěrou  DN32/40</t>
  </si>
  <si>
    <t>Kondenzační sifon s mechanickou zápachovou uzávěrou   
DN32/40</t>
  </si>
  <si>
    <t>R_2.16_ZTI</t>
  </si>
  <si>
    <t>Sestava větrací lavice  DN100</t>
  </si>
  <si>
    <t>Sestava větrací lavice   
DN100</t>
  </si>
  <si>
    <t>R_2.17_ZTI</t>
  </si>
  <si>
    <t>Podlahový vtok nerezový s mechanickou zápachovou uzávěrou a svislým odtokem  DN70/100/150</t>
  </si>
  <si>
    <t>Podlahový vtok nerezový s mechanickou zápachovou uzávěrou a svislým odtokem   
DN70/100/150</t>
  </si>
  <si>
    <t>R_2.18_ZTI</t>
  </si>
  <si>
    <t>DN125/110  Lapač střešních splavenin s litionovým rámem</t>
  </si>
  <si>
    <t>počet  
11=11,000 [B]</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</si>
  <si>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DN125/110   
Lapač střešních splavenin s litionovým rámem</t>
  </si>
  <si>
    <t>R_2.19_ZTI</t>
  </si>
  <si>
    <t>Plastová revizní šachta průměru 500mm, hloubka cca 1,3m, včetně poklopu</t>
  </si>
  <si>
    <t>R_2.2_ZTI</t>
  </si>
  <si>
    <t>Hrdlové třívrstvé PP potrubí, včetně tvarovek, kotvících prvků a montáže  DN40</t>
  </si>
  <si>
    <t>celková délka  
30=30,000 [A]</t>
  </si>
  <si>
    <t>Hrdlové třívrstvé PP potrubí, včetně tvarovek, kotvících prvků a montáže   
DN40</t>
  </si>
  <si>
    <t>R_2.22_ZTI</t>
  </si>
  <si>
    <t>Vírový ventil 1l/s při h=0,8m</t>
  </si>
  <si>
    <t>R_2.23_ZTI</t>
  </si>
  <si>
    <t>Systémové těsnění prostupu základovou deskou pro potrubí DN100-150</t>
  </si>
  <si>
    <t>R_2.26_ZTI</t>
  </si>
  <si>
    <t>délka  
323=323,000 [A]</t>
  </si>
  <si>
    <t>R_2.27_ZTI</t>
  </si>
  <si>
    <t>Přípomoci na domovní kanalizaci, tlakové a těsnící zkoušky dle ČSN</t>
  </si>
  <si>
    <t>R_2.28_ZTI</t>
  </si>
  <si>
    <t>Montáž včetně montážních prvků</t>
  </si>
  <si>
    <t>R_2.3_ZTI</t>
  </si>
  <si>
    <t>Hrdlové třívrstvé PP potrubí, včetně tvarovek, kotvících prvků a montáže  DN50</t>
  </si>
  <si>
    <t>Hrdlové třívrstvé PP potrubí, včetně tvarovek, kotvících prvků a montáže   
DN50</t>
  </si>
  <si>
    <t>R_2.4_ZTI</t>
  </si>
  <si>
    <t>Hrdlové třívrstvé PP potrubí, včetně tvarovek, kotvících prvků a montáže  DN70</t>
  </si>
  <si>
    <t>celková délka  
21=21,000 [A]</t>
  </si>
  <si>
    <t>Hrdlové třívrstvé PP potrubí, včetně tvarovek, kotvících prvků a montáže   
DN70</t>
  </si>
  <si>
    <t>R_2.5_ZTI</t>
  </si>
  <si>
    <t>Hrdlové třívrstvé PP potrubí, včetně tvarovek, kotvících prvků a montáže  DN100</t>
  </si>
  <si>
    <t>celková délka  
67=67,000 [A]</t>
  </si>
  <si>
    <t>Hrdlové třívrstvé PP potrubí, včetně tvarovek, kotvících prvků a montáže   
DN100</t>
  </si>
  <si>
    <t>R_2.6_ZTI</t>
  </si>
  <si>
    <t>Hrdlové třívrstvé PP potrubí, včetně tvarovek, kotvících prvků a montáže  DN125</t>
  </si>
  <si>
    <t>celková délka  
27=27,000 [A]</t>
  </si>
  <si>
    <t>Hrdlové třívrstvé PP potrubí, včetně tvarovek, kotvících prvků a montáže   
DN125</t>
  </si>
  <si>
    <t>R_2.7_ZTI</t>
  </si>
  <si>
    <t>Hrdlové třívrstvé PP potrubí, včetně tvarovek, kotvících prvků a montáže  DN160</t>
  </si>
  <si>
    <t>celková délka  
5=5,000 [A]</t>
  </si>
  <si>
    <t>Hrdlové třívrstvé PP potrubí, včetně tvarovek, kotvících prvků a montáže   
DN160</t>
  </si>
  <si>
    <t>R_2.8_ZTI</t>
  </si>
  <si>
    <t>Hrdlové potrubí PP-KG, včetně tvarovek a montáže  DN150</t>
  </si>
  <si>
    <t>celková délka  
323=323,000 [A]</t>
  </si>
  <si>
    <t>Hrdlové potrubí PP-KG, včetně tvarovek a montáže   
DN150</t>
  </si>
  <si>
    <t>R_2.9_ZTI</t>
  </si>
  <si>
    <t>Zápachová uzávěra pro umyvadla  DN40</t>
  </si>
  <si>
    <t>počet  
15=15,000 [A]</t>
  </si>
  <si>
    <t>Zápachová uzávěra pro umyvadla   
DN40</t>
  </si>
  <si>
    <t xml:space="preserve">  SO_10-61-02</t>
  </si>
  <si>
    <t>OBJEKT NA  P.Č. 4029/24</t>
  </si>
  <si>
    <t>SO_10-61-02</t>
  </si>
  <si>
    <t>položka 966118*2,5  
10,65*2,5=26,625 [A]</t>
  </si>
  <si>
    <t>0.1=0,100 [A]</t>
  </si>
  <si>
    <t>62442</t>
  </si>
  <si>
    <t>ÚPRAVA POVRCHŮ VNĚJŠ KONSTR ZDĚNÝCH OMÍTKOU VÁP, VÁPCEM</t>
  </si>
  <si>
    <t>oprava omítky fasády po demontáži okapových svodů</t>
  </si>
  <si>
    <t>oprava omítky fasády po demontáži okapových svodů   5*1*2=10.000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</si>
  <si>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</si>
  <si>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007</t>
  </si>
  <si>
    <t>nopková fólie 9 mm svislá do úrovně nové komunikace</t>
  </si>
  <si>
    <t>izolace pod terénem základů  po odstranění dlažby  30*0,5=15.000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</si>
  <si>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</si>
  <si>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R764512</t>
  </si>
  <si>
    <t>ODPAD TROUBY KRUH (ČTVERC) Z POZINK PLECHU DN DO 100MM</t>
  </si>
  <si>
    <t>montáž a doplnění svodů na čelní strany objektu z demontovaných svodů, doplnění cca 1 m potrubí na svod , přesun lapače splavenin (gaigr), propojení na stávající kanalizaci PVC potrubí DN 100 cca 1 m</t>
  </si>
  <si>
    <t>montáž a doplnění svodů na čelní strany objektu z demontovaných svodů, doplnění cca 1 m potrubí na svod , přesun lapače splavenin (gaigr), propojení na stávající kanalizaci PVC potrubí DN 100 cca 1 m  2=2.000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</si>
  <si>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</si>
  <si>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966118</t>
  </si>
  <si>
    <t>BOURÁNÍ KONSTRUKCÍ Z BETON DÍLCŮ S ODVOZEM DO 20KM</t>
  </si>
  <si>
    <t>bourání obrubníků a dlažby  
(4,5+12,3+25,8)*0,25=10,650 [A]</t>
  </si>
  <si>
    <t>odstranění okapových dvoů  
2=2,000 [A]  
odstranění palapčů  
2=2,000 [B]  
Celkem: A+B=4,000 [C]</t>
  </si>
  <si>
    <t xml:space="preserve">  SO_10-61-03</t>
  </si>
  <si>
    <t>OBJEKT NA  P.Č. 4029/34</t>
  </si>
  <si>
    <t>SO_10-61-03</t>
  </si>
  <si>
    <t>0,25 
=0.250 [A]</t>
  </si>
  <si>
    <t>0.2=0,200 [A]</t>
  </si>
  <si>
    <t>61144</t>
  </si>
  <si>
    <t>ÚPRAVY POVRCHŮ VNITŘ STROPŮ OMÍTKOU ŠTUKOVOU</t>
  </si>
  <si>
    <t>úprava vnitřních povrchů po odstranění rozvodů  
4=4,000 [A]</t>
  </si>
  <si>
    <t>úprava vnějších povrchů po odstranění rozvodů a zaslepení - zadělání stávajícího otvoru  
4=4,000 [A]</t>
  </si>
  <si>
    <t>891233</t>
  </si>
  <si>
    <t>VENTILY DN DO 150MM</t>
  </si>
  <si>
    <t>záslepky pro vodovodní řád  
1=1,000 [A]  
záslepky pro plynovodní řád  
1=1,000 [B]  
Celkem: A+B=2,000 [C]</t>
  </si>
  <si>
    <t>709611</t>
  </si>
  <si>
    <t>DEMONTÁŽ KABELOVÉHO ŽLABU/LIŠTY VČETNĚ KRYTU</t>
  </si>
  <si>
    <t>odstranění potrubí mezi objekty na pozemku 4029/26 a 4029/34  
4=4,000 [A]</t>
  </si>
  <si>
    <t>1. Položka obsahuje:    
 – přípravu podkladu pro osazení    
2. Položka neobsahuje:    
 X    
3. Způsob měření:    
Měří se metr délkový.</t>
  </si>
  <si>
    <t>742Z23</t>
  </si>
  <si>
    <t>DEMONTÁŽ KABELOVÉHO VEDENÍ NN</t>
  </si>
  <si>
    <t>odstranění kabelového vedení mezi objekty na pozemku 4029/26 a 4029/34  
4=4,000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</si>
  <si>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</si>
  <si>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742Z24</t>
  </si>
  <si>
    <t>DEMONTÁŽ KABELOVÉHO VEDENÍ VN</t>
  </si>
  <si>
    <t>966188</t>
  </si>
  <si>
    <t>DEMONTÁŽ KONSTRUKCÍ KOVOVÝCH S ODVOZEM DO 20KM</t>
  </si>
  <si>
    <t>nosný prvek mezi objekty 4029/26 a 4029/34  
0.25=0,250 [A]</t>
  </si>
  <si>
    <t>969134</t>
  </si>
  <si>
    <t>VYBOURÁNÍ POTRUBÍ DN DO 200MM VODOVODNÍCH</t>
  </si>
  <si>
    <t>odstranění vodovodního potrubí mezi objekty na pozemku 4029/26 a 4029/34  
4=4,000 [A]</t>
  </si>
  <si>
    <t>969334</t>
  </si>
  <si>
    <t>VYBOURÁNÍ POTRUBÍ DN DO 200MM PLYNOVÝCH</t>
  </si>
  <si>
    <t>odstranění plynovodního potrubí mezi objekty na pozemku 4029/26 a 4029/34  
4=4,000 [A]</t>
  </si>
  <si>
    <t>97619</t>
  </si>
  <si>
    <t>VYBOURÁNÍ DROBNÝCH PŘEDMĚTŮ OSTATNÍCH</t>
  </si>
  <si>
    <t>odstranění ostatních prvků mezi objekty na pozemku 4029/26 a 4029/34  
4=4,000 [A]</t>
  </si>
  <si>
    <t>E.3.1</t>
  </si>
  <si>
    <t>Trakční vedení</t>
  </si>
  <si>
    <t xml:space="preserve">  SO 10-71-01, 02</t>
  </si>
  <si>
    <t>ŽST Praha-Libeň, Úprava TV + ŽST Praha-Libeň, Úprava ZOK (Závěsný optický kabel)</t>
  </si>
  <si>
    <t>SO 10-71-01, 02</t>
  </si>
  <si>
    <t>74A Základy TV</t>
  </si>
  <si>
    <t>74A110</t>
  </si>
  <si>
    <t>ZÁKLAD TV HLOUBENÝ V JAKÉKOLIV TŘÍDĚ ZEMINY</t>
  </si>
  <si>
    <t>74A310</t>
  </si>
  <si>
    <t>PŘÍDAVNÁ VÝZTUŽ PRO ZÁKLAD TV</t>
  </si>
  <si>
    <t>74A320</t>
  </si>
  <si>
    <t>KOVANÝ SVORNÍK PRO ZÁKLAD TV</t>
  </si>
  <si>
    <t>74A330</t>
  </si>
  <si>
    <t>SVORNÍKOVÝ KOŠ PRO ZÁKLAD TV</t>
  </si>
  <si>
    <t>74A350</t>
  </si>
  <si>
    <t>KORUGOVANÁ ROURA PRO ZÁKLAD TV</t>
  </si>
  <si>
    <t>74A450</t>
  </si>
  <si>
    <t>ÚPRAVA KABELŮ U ZÁKLADU TV</t>
  </si>
  <si>
    <t>74A460</t>
  </si>
  <si>
    <t>ÚPRAVA ODVODNĚNÍ U ZÁKLADU TV</t>
  </si>
  <si>
    <t>74AF11</t>
  </si>
  <si>
    <t>TAŽNÉ HNACÍ VOZIDLO K PRACOVNÍM SOUPRAVÁM (PRO ZÁKLADY - MONTÁŽ)</t>
  </si>
  <si>
    <t>R74A150</t>
  </si>
  <si>
    <t>ODVOZ ZEMINY Z VÝKOPU NA DEPONII</t>
  </si>
  <si>
    <t>74B Stožáry TV</t>
  </si>
  <si>
    <t>74B116</t>
  </si>
  <si>
    <t>STOŽÁR TV OCELOVÝ TRUBKOVÝ DO DUTINY, TYPU T245 NEBO TB245, DÉLKY PŘES 10 M DO 14 M VČETNĚ</t>
  </si>
  <si>
    <t>74B215</t>
  </si>
  <si>
    <t>STOŽÁR TV OCELOVÝ TRUBKOVÝ JEDNODUCHÝ NA SVORNÍKY, TYPU TS245 NEBO TSI245, DÉLKY DO 10 M VČETNĚ</t>
  </si>
  <si>
    <t>74B234</t>
  </si>
  <si>
    <t>STOŽÁR TV OCELOVÝ TRUBKOVÝ JEDNODUCHÝ BRÁNOVÝ NA SVORNÍKY, TYPU TBS245 NEBO TBSI245, DÉLKY PŘES 10 M DO 14 M VČETNĚ</t>
  </si>
  <si>
    <t>74B416</t>
  </si>
  <si>
    <t>STOŽÁR TV OCELOVÝ TRUBKOVÝ DVOJITÝ BRÁNOVÝ NA SVORNÍKY, TYPU 2TBS245 NEBO 2TBSI245, DÉLKY PŘES 10 M DO 14 M VČETNĚ</t>
  </si>
  <si>
    <t>74B603</t>
  </si>
  <si>
    <t>STOŽÁR TV OCELOVÝ PŘÍHRADOVÝ TYPU BP DÉLKY 11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</si>
  <si>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</si>
  <si>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</si>
  <si>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</si>
  <si>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</si>
  <si>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</si>
  <si>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</si>
  <si>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</si>
  <si>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</si>
  <si>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74B741</t>
  </si>
  <si>
    <t>VYVĚŠENÍ BŘEVNA BRÁNY NEBO VÝLOŽNÍKU NA 1T</t>
  </si>
  <si>
    <t>74B742</t>
  </si>
  <si>
    <t>VYVĚŠENÍ BŘEVNA BRÁNY NEBO VÝLOŽNÍKU NA 2T</t>
  </si>
  <si>
    <t>74B743</t>
  </si>
  <si>
    <t>VYVĚŠENÍ BŘEVNA BRÁNY NEBO VÝLOŽNÍKU NA BP</t>
  </si>
  <si>
    <t>74B750</t>
  </si>
  <si>
    <t>SPOJENÍ DVOJICE T STOŽÁRŮ BŘEVÍNKEM</t>
  </si>
  <si>
    <t>74B911</t>
  </si>
  <si>
    <t>PŘÍPLATEK ZA MONTÁŽ BŘEVNA BRÁNY NEBO VÝLOŽNÍKU NAD STÁVAJÍCÍM VEDENÍM</t>
  </si>
  <si>
    <t>74BF11</t>
  </si>
  <si>
    <t>TAŽNÉ HNACÍ VOZIDLO K PRACOVNÍM SOUPRAVÁM (PRO STOŽÁRY A BRÁNY - MONTÁŽ )</t>
  </si>
  <si>
    <t>74C Vodiče TV</t>
  </si>
  <si>
    <t>74C111</t>
  </si>
  <si>
    <t>ZÁVĚS TV NA KONZOLE BEZ PŘÍDAVNÉHO LANA</t>
  </si>
  <si>
    <t>74C221</t>
  </si>
  <si>
    <t>ZÁVĚS SESTAVY TROLEJOVÉHO VEDENÍ NA BRÁNĚ BEZ PŘÍDAVNÉHO LANA</t>
  </si>
  <si>
    <t>74C231</t>
  </si>
  <si>
    <t>ZÁVĚS SIK BEZ PŘÍDAVNÉHO LANA</t>
  </si>
  <si>
    <t>74C233</t>
  </si>
  <si>
    <t>ZÁVĚS SIK KOMBINOVANÝ</t>
  </si>
  <si>
    <t>74C311</t>
  </si>
  <si>
    <t>KŘÍŽENÍ SESTAV</t>
  </si>
  <si>
    <t>74C312</t>
  </si>
  <si>
    <t>VĚŠÁK TROLEJE ZÁKLADNÍ (PEVNÝ NEBO KLUZNÝ)</t>
  </si>
  <si>
    <t>74C315</t>
  </si>
  <si>
    <t>PROUDOVÉ PROPOJENÍ PODÉLNÝCH POLÍ</t>
  </si>
  <si>
    <t>74C321</t>
  </si>
  <si>
    <t>SPOJKA LAN A TROLEJÍ NEIZOLOVANÁ</t>
  </si>
  <si>
    <t>74C322</t>
  </si>
  <si>
    <t>SPOJKA LAN A TROLEJÍ IZOLOVANÁ</t>
  </si>
  <si>
    <t>74C323</t>
  </si>
  <si>
    <t>SPOJKA TROLEJÍ SJÍZDNÁ</t>
  </si>
  <si>
    <t>74C331</t>
  </si>
  <si>
    <t>DĚLIČ V TROLEJI VČETNĚ TABULKY</t>
  </si>
  <si>
    <t>74C351</t>
  </si>
  <si>
    <t>LANO PEVNÝCH BODŮ A ODTAHŮ 50 MM2 BZ NEBO FE</t>
  </si>
  <si>
    <t>74C362</t>
  </si>
  <si>
    <t>ODTAH NOSNÉHO LANA A TROLEJE ODDĚLENÝ</t>
  </si>
  <si>
    <t>74C411</t>
  </si>
  <si>
    <t>KOTVENÍ SMĚROVÝCH LAN PEVNÉ, 1 NEBO 2 LANA 50-70 MM2</t>
  </si>
  <si>
    <t>74C412</t>
  </si>
  <si>
    <t>KOTVENÍ SMĚROVÝCH LAN PÉROVÉ, 1 NEBO 2 LANA 50-70 MM2</t>
  </si>
  <si>
    <t>74C432</t>
  </si>
  <si>
    <t>SMĚROVÁ LANA - VLOŽENÁ IZOLACE V PŘÍČNÝCH POLÍCH</t>
  </si>
  <si>
    <t>74C441</t>
  </si>
  <si>
    <t>TAŽENÍ SMĚROVÝCH A PŘÍČNÝCH LAN 50 MM2 BZ NEBO FE</t>
  </si>
  <si>
    <t>74C522</t>
  </si>
  <si>
    <t>POHYBLIVÉ KOTVENÍ TR NEBO NL NA STOŽÁRU - 10 KN</t>
  </si>
  <si>
    <t>74C562</t>
  </si>
  <si>
    <t>PEVNÉ KOTVENÍ NA STOŽÁRU DO 15 KN - 1 LANO 50-70 MM2</t>
  </si>
  <si>
    <t>74C571</t>
  </si>
  <si>
    <t>TAŽENÍ NOSNÉHO LANA 50 MM2 BZ, FE</t>
  </si>
  <si>
    <t>74C582</t>
  </si>
  <si>
    <t>TAŽENÍ TROLEJE 100 MM2 CU</t>
  </si>
  <si>
    <t>74C591</t>
  </si>
  <si>
    <t>VÝŠKOVÁ REGULACE TROLEJE</t>
  </si>
  <si>
    <t>74C5A1</t>
  </si>
  <si>
    <t>DEFINITIVNÍ REGULACE POHYBLIVÉHO KOTVENÍ TROLEJE</t>
  </si>
  <si>
    <t>74C611</t>
  </si>
  <si>
    <t>PŘIPEVNĚNÍ JEDNOSTRANNÉ LIŠTY PRO KOTVENÍ ZV, NV, OV</t>
  </si>
  <si>
    <t>74C612</t>
  </si>
  <si>
    <t>PŘIPEVNĚNÍ OBOUSTRANNÉ LIŠTY PRO KOTVENÍ ZV, NV, OV</t>
  </si>
  <si>
    <t>74C621</t>
  </si>
  <si>
    <t>KOTVENÍ 1-3 LAN ZV, NV, OV S JEDNODUCHÝMI IZOLÁTORY</t>
  </si>
  <si>
    <t>74C632</t>
  </si>
  <si>
    <t>PŘIPEVNĚNÍ KONZOLY ZV, NV, OV PRO "V" ZÁVĚS NA STOŽÁR</t>
  </si>
  <si>
    <t>74C643</t>
  </si>
  <si>
    <t>V ZÁVĚS  1-2 LAN ZV, NV, OV</t>
  </si>
  <si>
    <t>74C653</t>
  </si>
  <si>
    <t>DISTANČNÍ ROZPĚRKA PRO 2-6 LAN ZV, NV, OV</t>
  </si>
  <si>
    <t>74C654</t>
  </si>
  <si>
    <t>LISOVANÁ SPOJKA DVOU LAN ZV, NV, OV</t>
  </si>
  <si>
    <t>74C655</t>
  </si>
  <si>
    <t>PŘIPOJENÍ ZV, NV, OV  1-2 LANA NA TV</t>
  </si>
  <si>
    <t>74C671</t>
  </si>
  <si>
    <t>TAŽENÍ LANA PRO ZV, NV, OV - 120 MM2 CU</t>
  </si>
  <si>
    <t>74C712</t>
  </si>
  <si>
    <t>POHON ODPOJOVAČE RUČNÍ</t>
  </si>
  <si>
    <t>74C713</t>
  </si>
  <si>
    <t>ODPOJOVAČ NEBO ODPÍNAČ NA STOŽÁRU TV</t>
  </si>
  <si>
    <t>74C722</t>
  </si>
  <si>
    <t>KOTVENÍ DVOU SVODŮ Z ODPOJOVAČE S PŘIPOJENÍM NA TV</t>
  </si>
  <si>
    <t>74C752</t>
  </si>
  <si>
    <t>PODPĚRNÝ IZOLÁTOR PRO NV NA LIŠTĚ, BRÁNĚ, STOŽÁRU</t>
  </si>
  <si>
    <t>74C810</t>
  </si>
  <si>
    <t>UPEVNĚNÍ KONZOLY - STŘEDOVÉ, STRANOVÉ</t>
  </si>
  <si>
    <t>74C820</t>
  </si>
  <si>
    <t>UPEVNĚNÍ DVOU KONZOL</t>
  </si>
  <si>
    <t>74C951</t>
  </si>
  <si>
    <t>MONTÁŽNÍ LÁVKA NA STOŽÁR</t>
  </si>
  <si>
    <t>74C956</t>
  </si>
  <si>
    <t>ŽEBŘÍK PRO TRUBKOVÝ STOŽÁR</t>
  </si>
  <si>
    <t>74C964</t>
  </si>
  <si>
    <t>PŘIPEVNĚNÍ NÁVĚSTNÍHO ŠTÍTU DO SESTAVY TV</t>
  </si>
  <si>
    <t>74C967</t>
  </si>
  <si>
    <t>VÝSTRAŽNÁ TABULKA NA STOŽÁRU TV NEBO KONSTRUKCI</t>
  </si>
  <si>
    <t>74C968</t>
  </si>
  <si>
    <t>TABULKA ČÍSLOVÁNÍ STOŽÁRU NEBO POHONU ODPOJOVAČE</t>
  </si>
  <si>
    <t>74CF11</t>
  </si>
  <si>
    <t>TAŽNÉ HNACÍ VOZIDLO K PRACOVNÍM SOUPRAVÁM (PRO VODIČE - MONTÁŽ)</t>
  </si>
  <si>
    <t>74E Závěsný kabel na TV (ZOK + VN)</t>
  </si>
  <si>
    <t>74E112</t>
  </si>
  <si>
    <t>NOSNÁ A PŘÍCHYTNÁ ARMATURA VŠECH TYPŮ NA STOŽÁR TV PRO KONZOLU PODEPŘENOU NEBO VYVĚŠENOU</t>
  </si>
  <si>
    <t>74E703</t>
  </si>
  <si>
    <t>DEMONTÁŽ NÁSTAVCE NA STOŽÁRU</t>
  </si>
  <si>
    <t>74F Nátěry TV</t>
  </si>
  <si>
    <t>74F210</t>
  </si>
  <si>
    <t>OBOUSTRANNÉ OZNAČENÍ STOŽÁRU ČÍSLY</t>
  </si>
  <si>
    <t>74F231</t>
  </si>
  <si>
    <t>BEZPEČNOSTNÍ PRUH NA PODPĚŘE TV ČERNOŽLUTÝ</t>
  </si>
  <si>
    <t>74F232</t>
  </si>
  <si>
    <t>BEZPEČNOSTNÍ PRUH NA PODPĚŘE TV BÍLOČERVENÝ</t>
  </si>
  <si>
    <t>D6</t>
  </si>
  <si>
    <t>74F Demontáže TV</t>
  </si>
  <si>
    <t>74EF11</t>
  </si>
  <si>
    <t>HNACÍ KOLEJOVÁ VOZIDLA DEMONTÁŽNÍCH SOUPRAV PRO PRÁCE NA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</si>
  <si>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</si>
  <si>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</si>
  <si>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</si>
  <si>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</si>
  <si>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</si>
  <si>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</si>
  <si>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</si>
  <si>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</si>
  <si>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</si>
  <si>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</si>
  <si>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74F426</t>
  </si>
  <si>
    <t>DEMONTÁŽ MONTÁŽNÍ LÁVKY PRO ODPOJOVAČ</t>
  </si>
  <si>
    <t>74F431</t>
  </si>
  <si>
    <t>DEMONTÁŽ LANOVÝCH PŘEVĚSŮ (VČETNĚ KOTVENÍ)</t>
  </si>
  <si>
    <t>74F432</t>
  </si>
  <si>
    <t>DEMONTÁŽ PŘÍČNÝCH LAN SMĚROVÝCH (VČETNĚ KOTVENÍ)</t>
  </si>
  <si>
    <t>74F433</t>
  </si>
  <si>
    <t>DEMONTÁŽ OTOČNÝCH KONZOL TV VČETNĚ UPEVNĚNÍ</t>
  </si>
  <si>
    <t>74F435</t>
  </si>
  <si>
    <t>DEMONTÁŽ ZÁVĚSŮ TV NA BRÁNĚ</t>
  </si>
  <si>
    <t>74F438</t>
  </si>
  <si>
    <t>DEMONTÁŽ ODTAHŮ TR A NL (SPOLEČNÝCH NEBO ODDĚLENÝCH)</t>
  </si>
  <si>
    <t>74F441</t>
  </si>
  <si>
    <t>DEMONTÁŽ DĚLIČŮ</t>
  </si>
  <si>
    <t>74F446</t>
  </si>
  <si>
    <t>DEMONTÁŽ ODPOJOVAČE NEBO ODPÍNAČE S POHONEM VČETNĚ TÁHEL A UPEVŇOVACÍCH LIŠT</t>
  </si>
  <si>
    <t>74F447</t>
  </si>
  <si>
    <t>DEMONTÁŽ KOTEVNÍ LIŠTY PŘEVĚSU NEBO SVODU Z ODPOJOVAČE</t>
  </si>
  <si>
    <t>74F449</t>
  </si>
  <si>
    <t>DEMONTÁŽ KOTVENÍ PŘEVĚSU - DVOJITÉ NEBO TROJITÉ LANO</t>
  </si>
  <si>
    <t>74F451</t>
  </si>
  <si>
    <t>DEMONTÁŽ SVODU Z PŘEVĚSU NEBO Z ODPOJOVAČE - JEDNODUCHÉ LANO</t>
  </si>
  <si>
    <t>74F455</t>
  </si>
  <si>
    <t>DEMONTÁŽ VĚŠÁKŮ TROLEJE</t>
  </si>
  <si>
    <t>74F456</t>
  </si>
  <si>
    <t>DEMONTÁŽ PROUDOVÝCH PROPOJENÍ PODÉLNÝCH A PŘÍČNÝCH</t>
  </si>
  <si>
    <t>74F457</t>
  </si>
  <si>
    <t>DEMONTÁŽ VLOŽENÝCH IZOLACÍ V PODÉLNÝCH A PŘÍČNÝCH POLÍCH</t>
  </si>
  <si>
    <t>74F463</t>
  </si>
  <si>
    <t>DEMONTÁŽ NÁVĚSTÍ PRO ELEKTRICKÝ PROVOZ</t>
  </si>
  <si>
    <t>74F464</t>
  </si>
  <si>
    <t>DEMONTÁŽ TROLEJE VČETNĚ NÁSTAVKŮ, VĚŠÁKŮ, PROPOJEK A SPOJEK STŘIHÁNÍM</t>
  </si>
  <si>
    <t>74F468</t>
  </si>
  <si>
    <t>DEMONTÁŽ LAN ZV, NV, OV VČETNĚ PROPOJEK A SPOJEK STŘIHÁNÍM</t>
  </si>
  <si>
    <t>D7</t>
  </si>
  <si>
    <t>74F Revize, zkoušky, měření a technická pomoc TV</t>
  </si>
  <si>
    <t>75=75.000 [A]</t>
  </si>
  <si>
    <t>(R)Pol1</t>
  </si>
  <si>
    <t>MĚŘENÍ PARAMETRŮ ZOK (36 VLÁKEN)</t>
  </si>
  <si>
    <t>74F312</t>
  </si>
  <si>
    <t>MĚŘENÍ PARAMETRŮ TV STATICKÉ</t>
  </si>
  <si>
    <t>KM</t>
  </si>
  <si>
    <t>74F313</t>
  </si>
  <si>
    <t>MĚŘENÍ ELEKTRICKÝCH VLASTNOSTÍ TV</t>
  </si>
  <si>
    <t>74F321</t>
  </si>
  <si>
    <t>PROTOKOL ZPŮSOBILOSTI</t>
  </si>
  <si>
    <t>74F322</t>
  </si>
  <si>
    <t>REVIZNÍ ZPRÁVA</t>
  </si>
  <si>
    <t>74F323</t>
  </si>
  <si>
    <t>PROTOKOL UTZ</t>
  </si>
  <si>
    <t>74F331</t>
  </si>
  <si>
    <t>TECHNICKÁ POMOC PŘI VÝSTAVBĚ TV</t>
  </si>
  <si>
    <t>R015113</t>
  </si>
  <si>
    <t>903</t>
  </si>
  <si>
    <t>POPLATKY ZA LIKVIDACŮ ODPADŮ NEKONTAMINOVANÝCH - 17 05 04  VYTĚŽENÉ ZEMINY A HORNINY -  III. TŘÍDA TĚŽITELNOSTI - VČETNĚ DOPRAVY</t>
  </si>
  <si>
    <t>POPLATKY ZA LIKVIDACŮ ODPADŮ NEKONTAMINOVANÝCH - 17 01 01  BETON Z DEMOLIC OBJEKTŮ, ZÁKLADŮ TV - VČETNĚ DOPRAVY</t>
  </si>
  <si>
    <t>25=25.000 [A]</t>
  </si>
  <si>
    <t>R015280</t>
  </si>
  <si>
    <t>914</t>
  </si>
  <si>
    <t>POPLATKY ZA LIKVIDACŮ ODPADŮ NEKONTAMINOVANÝCH - 17 01 03  ODPOJOVAČE-OCEL, PORCELÁN 100KG - VČETNĚ DOPRAVY</t>
  </si>
  <si>
    <t>E.3.5</t>
  </si>
  <si>
    <t>Elektrické předtápěcí zařízení (EPZ)</t>
  </si>
  <si>
    <t xml:space="preserve">  SO 10-75-01</t>
  </si>
  <si>
    <t>ŽST Praha-Libeň, Předtápěcí stojany</t>
  </si>
  <si>
    <t>SO 10-75-01</t>
  </si>
  <si>
    <t>13293</t>
  </si>
  <si>
    <t>HLOUBENÍ RÝH ŠÍŘ DO 2M PAŽ I NEPAŽ TŘ. III</t>
  </si>
  <si>
    <t>popis položky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</si>
  <si>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17421</t>
  </si>
  <si>
    <t>ZÁSYP JAM A RÝH ZEMINOU BEZ ZHUTNĚNÍ</t>
  </si>
  <si>
    <t>popis položky  
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</si>
  <si>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VŠEOBECNÉ ÚPRAVY ZASTAVĚNÉHO ÚZEMÍ</t>
  </si>
  <si>
    <t>0.35*2*130=91.000 [A] 
Celkem: A=91.000 [B]</t>
  </si>
  <si>
    <t>popis položky  
Všeobecné úpravy musí zahrnovat úpravu území po uskutečnění stavby, tak jak je požadováno v zadávací dokumentaci s výjimkou těch prací, pro které jsou uvedeny samostatné položky.</t>
  </si>
  <si>
    <t>3,7=3.700 [A]</t>
  </si>
  <si>
    <t>odhad  
0,3=0.300 [A]</t>
  </si>
  <si>
    <t>všeobecné práce pro silnoproud</t>
  </si>
  <si>
    <t>701001</t>
  </si>
  <si>
    <t>OZNAČOVACÍ ŠTÍTEK KABELOVÉHO VEDENÍ, SPOJKY NEBO KABELOVÉ SKŘÍNĚ (VČETNĚ OBJÍMKY)</t>
  </si>
  <si>
    <t>1. Položka obsahuje:  – pomocné mechanismy 2. Položka neobsahuje:  X 3. Způsob měření: Měří se plocha v metrech čtverečných.</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</si>
  <si>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</si>
  <si>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</si>
  <si>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</si>
  <si>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</si>
  <si>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</si>
  <si>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</si>
  <si>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</si>
  <si>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</si>
  <si>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747</t>
  </si>
  <si>
    <t>Zkoušky, revize a HZS</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</si>
  <si>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</si>
  <si>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</si>
  <si>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</si>
  <si>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</si>
  <si>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1. Položka obsahuje:  – cenu za manipulace na zařízeních prováděné provozovatelem nutných pro další práce zhotovitele na technologickém souboru 2. Položka neobsahuje:  X 3. Způsob měření: Udává se čas v hodinách.</t>
  </si>
  <si>
    <t>742H13</t>
  </si>
  <si>
    <t>KABEL NN ČTYŘ- A PĚTIŽÍLOVÝ CU S PLASTOVOU IZOLACÍ OD 25 DO 50 MM2</t>
  </si>
  <si>
    <t>CYKY 5x25  
1. Položka obsahuje:  – manipulace a uložení kabelu (do země, chráničky, kanálu, na rošty, na TV a pod.) 2. Položka neobsahuje:  – příchytky, spojky, koncovky, chráničky apod. 3. Způsob měření: Měří se metr délkový.</t>
  </si>
  <si>
    <t>742L13</t>
  </si>
  <si>
    <t>UKONČENÍ DVOU AŽ PĚTIŽÍLOVÉHO KABELU V ROZVADĚČI NEBO NA PŘÍSTROJI OD 25 DO 50 MM2</t>
  </si>
  <si>
    <t>1. Položka obsahuje:  – všechny práce spojené s úpravou kabelů pro montáž včetně veškerého příslušentsví  2. Položka neobsahuje:  X 3. Způsob měření: Udává se počet kusů kompletní konstrukce nebo práce.</t>
  </si>
  <si>
    <t>742L23</t>
  </si>
  <si>
    <t>UKONČENÍ DVOU AŽ PĚTIŽÍLOVÉHO KABELU KABELOVOU SPOJKOU OD 25 DO 50 MM2</t>
  </si>
  <si>
    <t>742P13</t>
  </si>
  <si>
    <t>ZATAŽENÍ KABELU DO CHRÁNIČKY - KABEL DO 4 KG/M</t>
  </si>
  <si>
    <t>1. Položka obsahuje:  – montáž kabelu o váze do 4 kg/m do chráničky/ kolektoru 2. Položka neobsahuje:  X 3. Způsob měření: Měří se metr délkový.</t>
  </si>
  <si>
    <t>743Z51</t>
  </si>
  <si>
    <t>DEMONTÁŽ TOPNÉHO STOJANU EPZ VČETNĚ ZÁKLADU</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</si>
  <si>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</si>
  <si>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75B497</t>
  </si>
  <si>
    <t>SKŘÍŇ KABELOVÁ - MONTÁŽ</t>
  </si>
  <si>
    <t>1. Položka obsahuje:  – usazení skříně kabelové na místě určení  – montáž a dodaného zařízení se všemi pomocnými a doplňujícími pracemi a součástmi, případné použití mechanizmů 2. Položka neobsahuje:   3. Způsob měření: Udává se počet kusů kompletní konstrukce nebo práce.</t>
  </si>
  <si>
    <t>E.3.6</t>
  </si>
  <si>
    <t>Rozvodny vn, nn, osvětlení a dálkové ovládání odpojovačů</t>
  </si>
  <si>
    <t xml:space="preserve">  SO 10-76-01</t>
  </si>
  <si>
    <t>ŽST Praha-Libeň, Rozvody NN a VO</t>
  </si>
  <si>
    <t>SO 10-76-01</t>
  </si>
  <si>
    <t>13193</t>
  </si>
  <si>
    <t>HLOUBENÍ JAM ZAPAŽ I NEPAŽ TŘ III</t>
  </si>
  <si>
    <t>5*0.8*0.8*1.2=3.840 [A] 
Celkem: A=3.840 [B]</t>
  </si>
  <si>
    <t>0.35*0.8*300=84.000 [A] 
Celkem: A=84.000 [B]</t>
  </si>
  <si>
    <t>0.35*2*300=210.000 [A] 
Celkem: A=210.000 [B]</t>
  </si>
  <si>
    <t>3,9=3.900 [A]</t>
  </si>
  <si>
    <t>odhad  
0,2=0.200 [A]</t>
  </si>
  <si>
    <t>27231</t>
  </si>
  <si>
    <t>ZÁKLADY Z PROSTÉHO BETONU</t>
  </si>
  <si>
    <t>5x základ pro sklápěcí stožár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</si>
  <si>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R-702001</t>
  </si>
  <si>
    <t>Elektrický ohřev výhybek (EOV), Klec ochranná</t>
  </si>
  <si>
    <t>Montáž elektrického ohřevu výhybek (EOV), ochranné klece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</si>
  <si>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</si>
  <si>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</si>
  <si>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</si>
  <si>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741411</t>
  </si>
  <si>
    <t>ZÁSUVKA/PŘÍVODKA PRŮMYSLOVÁ, KRYTÍ IP 44 230 V, 16 A</t>
  </si>
  <si>
    <t>1. Položka obsahuje:  – kompletní přístroj v krytu vč. příslušenství 2. Položka neobsahuje:  X 3. Způsob měření: Udává se počet kusů kompletní konstrukce nebo práce.</t>
  </si>
  <si>
    <t>741413</t>
  </si>
  <si>
    <t>ZÁSUVKA/PŘÍVODKA PRŮMYSLOVÁ, KRYTÍ IP 44 400 V, DO 63 A</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</si>
  <si>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</si>
  <si>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</si>
  <si>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</si>
  <si>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741I01</t>
  </si>
  <si>
    <t>SPOJOVÁNÍ A PŘIPOJOVÁNÍ HROMOSVODOVÝCH VODIČŮ</t>
  </si>
  <si>
    <t>1. Položka obsahuje:  – svorku pro spojování, ochranné nátěry  – upevnění vč. veškerého příslušenství 2. Položka neobsahuje:  X 3. Způsob měření: Udává se počet kusů kompletní konstrukce nebo práce.</t>
  </si>
  <si>
    <t>742H12</t>
  </si>
  <si>
    <t>KABEL NN ČTYŘ- A PĚTIŽÍLOVÝ CU S PLASTOVOU IZOLACÍ OD 4 DO 16 MM2</t>
  </si>
  <si>
    <t>CYKY 4x6  
1. Položka obsahuje:  – manipulace a uložení kabelu (do země, chráničky, kanálu, na rošty, na TV a pod.) 2. Položka neobsahuje:  – příchytky, spojky, koncovky, chráničky apod. 3. Způsob měření: Měří se metr délkový.</t>
  </si>
  <si>
    <t>CYKY 4x16  
1. Položka obsahuje:  – manipulace a uložení kabelu (do země, chráničky, kanálu, na rošty, na TV a pod.) 2. Položka neobsahuje:  – příchytky, spojky, koncovky, chráničky apod. 3. Způsob měření: Měří se metr délkový.</t>
  </si>
  <si>
    <t>742H25</t>
  </si>
  <si>
    <t>KABEL NN ČTYŘ- A PĚTIŽÍLOVÝ AL S PLASTOVOU IZOLACÍ OD 150 DO 240 MM2</t>
  </si>
  <si>
    <t>AYKY 3x240+120  
1. Položka obsahuje:  – manipulace a uložení kabelu (do země, chráničky, kanálu, na rošty, na TV a pod.) 2. Položka neobsahuje:  – příchytky, spojky, koncovky, chráničky apod. 3. Způsob měření: Měří se metr délkový.</t>
  </si>
  <si>
    <t>742H31</t>
  </si>
  <si>
    <t>KABEL NN ČTYŘ- A PĚTIŽÍLOVÝ CU S PLASTOVOU IZOLACÍ STÍNĚNÝ DO 2,5 MM2</t>
  </si>
  <si>
    <t>CYKY 5x2.5  
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</si>
  <si>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</si>
  <si>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</si>
  <si>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</si>
  <si>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</si>
  <si>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</si>
  <si>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742L15</t>
  </si>
  <si>
    <t>UKONČENÍ DVOU AŽ PĚTIŽÍLOVÉHO KABELU V ROZVADĚČI NEBO NA PŘÍSTROJI OD 150 DO 240 MM2</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</si>
  <si>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</si>
  <si>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</si>
  <si>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</si>
  <si>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743165</t>
  </si>
  <si>
    <t>OSVĚTLOVACÍ STOŽÁR  - HYDRAULICKÉ SKLOPNÉ ZAŘÍZENÍ</t>
  </si>
  <si>
    <t>1. Položka obsahuje:  – veškeré příslušenství a uzavírací nátěr, technický popis viz. projektová dokumentace 2. Položka neobsahuje:  X 3. Způsob měření: Udává se počet kusů kompletní konstrukce nebo práce.</t>
  </si>
  <si>
    <t>743472</t>
  </si>
  <si>
    <t>SVÍTIDLO DRÁŽNÍ LED, MIN. IP 54, ELEKTRONICKÝ PŘEDŘADNÍK, PŘES 10 DO 25 W</t>
  </si>
  <si>
    <t>2700lm, 4000K, IP65, IK08, opt. DM12  
1. Položka obsahuje:  – zdroj a veškeré příslušenství  – technický popis viz. projektová dokumentace 2. Položka neobsahuje:  X 3. Způsob měření: Udává se počet kusů kompletní konstrukce nebo práce.</t>
  </si>
  <si>
    <t>743E22</t>
  </si>
  <si>
    <t>SKŘÍŇ ROZPOJOVACÍ POJISTKOVÁ DO 400 A, DO 240 MM2, V KOMPAKTNÍM PILÍŘI S POJISTKOVÝMI SPODKY SE 4-6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</si>
  <si>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t>
  </si>
  <si>
    <t>743G22</t>
  </si>
  <si>
    <t>SKŘÍŇ ZÁSUVKOVÁ VENKOVNÍ KOMPAKTNÍ PILÍŘ OD 3 DO 4 KS ZÁSUVEK PRŮMYSLOVÝCH (400 V NEBO 230 V)</t>
  </si>
  <si>
    <t>744211</t>
  </si>
  <si>
    <t>KABELOVÁ SKŘÍŇ VENKOVNÍ PRÁZDNÁ PLASTOVÁ V KOMPAKTNÍM PILÍŘI, MIN. IP 44, DO 530 X 800 MM</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</si>
  <si>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</si>
  <si>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</si>
  <si>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</si>
  <si>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744613</t>
  </si>
  <si>
    <t>JISTIČ JEDNOPÓLOVÝ (10 KA) OD 13 DO 20 A</t>
  </si>
  <si>
    <t>744632</t>
  </si>
  <si>
    <t>JISTIČ TŘÍPÓLOVÝ (10 KA) OD 4 DO 10 A</t>
  </si>
  <si>
    <t>744634</t>
  </si>
  <si>
    <t>JISTIČ TŘÍPÓLOVÝ (10 KA) OD 25 DO 40 A</t>
  </si>
  <si>
    <t>744635</t>
  </si>
  <si>
    <t>JISTIČ TŘÍPÓLOVÝ (10 KA) OD 50 DO 63 A</t>
  </si>
  <si>
    <t>744D21</t>
  </si>
  <si>
    <t>KOMPAKTNÍ JISTIČ  PŘES 80 DO 160 A S NADPROUDOVOU SPOUŠTÍ</t>
  </si>
  <si>
    <t>744O14</t>
  </si>
  <si>
    <t>ELEKTROMĚR</t>
  </si>
  <si>
    <t xml:space="preserve">  SO 10-76-02</t>
  </si>
  <si>
    <t>Elektromobilita</t>
  </si>
  <si>
    <t>SO 10-76-02</t>
  </si>
  <si>
    <t>R_1257435002</t>
  </si>
  <si>
    <t>kabel AYKY-J 5x35</t>
  </si>
  <si>
    <t>R_210100005</t>
  </si>
  <si>
    <t>Ukončení vodičů v rozváděči nebo na přístroji včetně zapojení průřezu žíly do 35 mm2</t>
  </si>
  <si>
    <t>R.1</t>
  </si>
  <si>
    <t>rozvaděč R-EMB1. Oceloplechový rozvaděč skříňový, samostatně stojící, 399X429X128mm, In=90A. S plnými dveřmi a zákrytovým plechem. Včetně kompletní výzbroje a z</t>
  </si>
  <si>
    <t>rozvaděč R-EMB1. Oceloplechový rozvaděč skříňový, samostatně stojící, 399X429X128mm, In=90A. S plnými dveřmi a zákrytovým plechem. Včetně kompletní výzbroje a zapojení - viz. platné shéma rozvaděče</t>
  </si>
  <si>
    <t>R.2</t>
  </si>
  <si>
    <t>Kompletní výzbroje a zapojení rozvaděče R-EMB1</t>
  </si>
  <si>
    <t>R.3</t>
  </si>
  <si>
    <t>rozvaděč R-EMB2. Oceloplechový rozvaděč skříňový, samostatně stojící, 399X429X128mm, In=90A. S plnými dveřmi a zákrytovým plechem. Včetně kompletní výzbroje a z</t>
  </si>
  <si>
    <t>rozvaděč R-EMB2. Oceloplechový rozvaděč skříňový, samostatně stojící, 399X429X128mm, In=90A. S plnými dveřmi a zákrytovým plechem. Včetně kompletní výzbroje a zapojení - viz. platné shéma rozvaděče</t>
  </si>
  <si>
    <t>R.4</t>
  </si>
  <si>
    <t>Kompletní výzbroje a zapojení rozvaděče R-EMB2</t>
  </si>
  <si>
    <t>Uzemnění, zemní práce</t>
  </si>
  <si>
    <t>R.5</t>
  </si>
  <si>
    <t>R.6</t>
  </si>
  <si>
    <t>Folie 33 rudá - blesk 250m/bal</t>
  </si>
  <si>
    <t>R.7</t>
  </si>
  <si>
    <t>roura PE, chránička AROT110 mm</t>
  </si>
  <si>
    <t>R_460202303</t>
  </si>
  <si>
    <t>R_460300001</t>
  </si>
  <si>
    <t>R_460600001</t>
  </si>
  <si>
    <t>odvoz zeminy do 10km</t>
  </si>
  <si>
    <t>odvoz zeminy do 10km na mezideponii</t>
  </si>
  <si>
    <t>R_460650015</t>
  </si>
  <si>
    <t>R.10</t>
  </si>
  <si>
    <t>R.8</t>
  </si>
  <si>
    <t>R.9</t>
  </si>
  <si>
    <t>R_210280003</t>
  </si>
  <si>
    <t>E.3.7</t>
  </si>
  <si>
    <t>Ukolejnění kovových konstrukcí</t>
  </si>
  <si>
    <t xml:space="preserve">  SO 10-77-01</t>
  </si>
  <si>
    <t>ŽST Praha-Libeň ukolejnění kovových konstrukcí</t>
  </si>
  <si>
    <t>SO 10-77-01</t>
  </si>
  <si>
    <t>74C923</t>
  </si>
  <si>
    <t>NEPŘÍMÉ UKOLEJNĚNÍ KONSTRUKCE VŠECH TYPŮ (VČETNĚ VÝZTUŽNÝCH DVOJIC) - 1 VODIČ</t>
  </si>
  <si>
    <t>popis položky  
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</si>
  <si>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74C924</t>
  </si>
  <si>
    <t>NEPŘÍMÉ UKOLEJNĚNÍ KONSTRUKCE VŠECH TYPŮ (VČETNĚ VÝZTUŽNÝCH DVOJIC) - 2 VODIČE</t>
  </si>
  <si>
    <t>74C974</t>
  </si>
  <si>
    <t>AKTUALIZACE KSU A TP DLE KOLEJOVÝCH POSTUPŮ ZA 100 M ZPROVOZŇOVANÉ SKUPINY</t>
  </si>
  <si>
    <t>74C976</t>
  </si>
  <si>
    <t>ZPRACOVÁNÍ KSU A TP PRO ÚČELY ZAVEDENÍ DO PROVOZU ZA 100 M ZPROVOZŇOVANÉ SKUPINY</t>
  </si>
  <si>
    <t>74F459</t>
  </si>
  <si>
    <t>DEMONTÁŽ UKOLEJNĚNÍ KONSTRUKCÍ A PODPĚR VČETNĚ UCHYCENÍ A VODIČE</t>
  </si>
  <si>
    <t>popis položky  
1. Položka obsahuje:  – vyhotovení dokladu právnickou osobou o trolejových vedeních a trakčních zařízeních 2. Položka neobsahuje:  X 3. Způsob měření: Udává se počet kusů kompletní konstrukce nebo práce.</t>
  </si>
  <si>
    <t>SO 90-90</t>
  </si>
  <si>
    <t>Likvidace odpadů včetně dopravy</t>
  </si>
  <si>
    <t xml:space="preserve">  SO 90-90</t>
  </si>
  <si>
    <t>0,5+2,5=3.000 [A]</t>
  </si>
  <si>
    <t>5,015+0,5+0,1+0,01+0,15+0,2+0,1+0,1=6.175 [A]</t>
  </si>
  <si>
    <t>POPLATKY ZA LIKVIDACŮ ODPADŮ NEKONTAMINOVANÝCH - 17 05 04 VYTĚŽENÉ ZEMINY A HORNINY - I. TŘÍDA TĚŽITELNOSTI, VČETNĚ DOPRAVY</t>
  </si>
  <si>
    <t>406,56+5259,002+793,721+3,7+3,9+572,86+4891,775=11 931.518 [A]</t>
  </si>
  <si>
    <t>2273,62+106+564-8=2 935.620 [A] 
(Odečet 8 tun za zrušený provozní soubor PS10-02-12)</t>
  </si>
  <si>
    <t>0,05+422,25+26,625+0,05+0,25+0,25=449.475 [A]</t>
  </si>
  <si>
    <t>0,1+0,1=0.200 [A]</t>
  </si>
  <si>
    <t>90,75+1+114=205.750 [A]</t>
  </si>
  <si>
    <t>POPLATKY ZA LIKVIDACŮ ODPADŮ NEKONTAMINOVANÝCH - 17 01 01 BETON Z DEMOLIC OBJEKTŮ, ZÁKLADŮ TV, VČETNĚ DOPRAVY</t>
  </si>
  <si>
    <t>10+681,615+25+0,1+0,2+60+5,28=782.195 [A]</t>
  </si>
  <si>
    <t>POPLATKY ZA LIKVIDACŮ ODPADŮ NEKONTAMINOVANÝCH - 17 05 08 ŠTĚRK Z KOLEJIŠTĚ (ODPAD PO RECYKLACI) - VČETNĚ DOPRAVY</t>
  </si>
  <si>
    <t>0,25+116,866=117.116 [A]</t>
  </si>
  <si>
    <t>4,388=4.388 [A]</t>
  </si>
  <si>
    <t>1,1=1.100 [A]</t>
  </si>
  <si>
    <t>229,88=229.880 [A]</t>
  </si>
  <si>
    <t>3+2+1+0,2=6.200 [A]</t>
  </si>
  <si>
    <t>0,5+0,19=0.690 [A]</t>
  </si>
  <si>
    <t>0,345=0.345 [A]</t>
  </si>
  <si>
    <t>1+0,3+0,2=1.500 [A]</t>
  </si>
  <si>
    <t>90=90.000 [A]</t>
  </si>
  <si>
    <t>350+114=464.000 [A]</t>
  </si>
  <si>
    <t>0,6+0,3=0.900 [A]</t>
  </si>
  <si>
    <t>2+2+0,1+0,2+0,3+0,05+0,1+0,1+0,1=4.950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</si>
  <si>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- 541/2020 Sb.Zákon o odpadech</t>
  </si>
  <si>
    <t>1034+924=1 958.000 [A]</t>
  </si>
  <si>
    <t>18,8=18.800 [A]</t>
  </si>
  <si>
    <t>38,76=38.760 [A]</t>
  </si>
  <si>
    <t>0,1+0,5+1+0,1+0,1=1.800 [A]</t>
  </si>
  <si>
    <t>0,05+0,1=0.150 [A]</t>
  </si>
  <si>
    <t>0,1+0,05+0,1+0,1=0.350 [A]</t>
  </si>
  <si>
    <t>0,5+0,1=0.600 [A]</t>
  </si>
  <si>
    <t>10,945+5609,002+1=5 620.947 [A]</t>
  </si>
  <si>
    <t>34,029=34.029 [A]</t>
  </si>
  <si>
    <t>0,1+24,491=24.591 [A]</t>
  </si>
  <si>
    <t>SO 98-98</t>
  </si>
  <si>
    <t xml:space="preserve">  SO 98-98</t>
  </si>
  <si>
    <t>RVSEOB4</t>
  </si>
  <si>
    <t>Publicita</t>
  </si>
  <si>
    <t>Zajištění propagace stavby dle podmínek poskytovatele dotace</t>
  </si>
  <si>
    <t>Základní informační mesh banner (dle možnosti objednatel preferuje uchycení na lešení) ve velikosti šíře 3 m × výška 2 m v počtu 1 ks; 
.Iinformační cedule na oplocení ve velikosti šíře až 3 m × výška až 3 m v počtu 1 ks, dle možnosti umístění,</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</si>
  <si>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</si>
  <si>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VSEOB001</t>
  </si>
  <si>
    <t>Geodetická dokumentace skutečného provedení stavby</t>
  </si>
  <si>
    <t>Vypracování geodetické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</si>
  <si>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</si>
  <si>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</si>
  <si>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</si>
  <si>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</si>
  <si>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</si>
  <si>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Dokumentace skutečného provedení  
1=1.000 [A]</t>
  </si>
  <si>
    <t>Vypracování kompletní dokumentace skutečného provedení v elektronické formě.   
v předepsaném rozsahu a počtu dle VTP a ZTP   
Položka zahrnuje veškeré činnosti nezbytné k vypracování kompletní elektronické dokumentace skutečného provedení dle SOD na zhotovení stavby a v rozsahu vyhlášky č. 499/2006 Sb. v platném znění a dle požadavků VTP a ZTP.</t>
  </si>
  <si>
    <t>VSEOB004</t>
  </si>
  <si>
    <t>Projektová dokumentace pro provádění stavby (PDPS)</t>
  </si>
  <si>
    <t>Vypracování PDPS u vybraných SO a PS viz. technická specifikace položky.   
v předepsaném rozsahu a počtu dle VTP a ZTP   
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</si>
  <si>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</si>
  <si>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Osvědčení o bezpečnosti před uvedením do provozu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</si>
</sst>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styles" Target="styles.xml" /><Relationship Id="rId32" Type="http://schemas.openxmlformats.org/officeDocument/2006/relationships/sharedStrings" Target="sharedStrings.xml" /><Relationship Id="rId3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5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0+C10+C17+C19+C21+C25+C27+C29+C39+C41+C43+C46+C48+C50</f>
      </c>
    </row>
    <row r="7" spans="2:3" ht="12.75" customHeight="1">
      <c r="B7" s="8" t="s">
        <v>7</v>
      </c>
      <c s="10">
        <f>0+E10+E17+E19+E21+E25+E27+E29+E39+E41+E43+E46+E48+E50</f>
      </c>
    </row>
    <row r="9" spans="1:6" ht="12.75" customHeight="1">
      <c r="A9" s="9" t="s">
        <v>8</v>
      </c>
      <c s="9" t="s">
        <v>9</v>
      </c>
      <c s="9" t="s">
        <v>10</v>
      </c>
      <c s="9" t="s">
        <v>11</v>
      </c>
      <c s="9" t="s">
        <v>12</v>
      </c>
      <c s="9" t="s">
        <v>13</v>
      </c>
    </row>
    <row r="10" spans="1:6" ht="12.75">
      <c r="A10" s="11" t="s">
        <v>14</v>
      </c>
      <c s="12" t="s">
        <v>15</v>
      </c>
      <c s="14">
        <f>0+C11+C12+C13+C14+C15+C16</f>
      </c>
      <c s="14">
        <f>C10*0.21</f>
      </c>
      <c s="14">
        <f>0+E11+E12+E13+E14+E15+E16</f>
      </c>
      <c s="13">
        <f>0+F11+F12+F13+F14+F15+F16</f>
      </c>
    </row>
    <row r="11" spans="1:6" ht="12.75">
      <c r="A11" s="11" t="s">
        <v>16</v>
      </c>
      <c s="12" t="s">
        <v>17</v>
      </c>
      <c s="14">
        <f>'PS 10-01-11'!K8+'PS 10-01-11'!M8</f>
      </c>
      <c s="14">
        <f>C11*0.21</f>
      </c>
      <c s="14">
        <f>C11+D11</f>
      </c>
      <c s="13">
        <f>'PS 10-01-11'!T7</f>
      </c>
    </row>
    <row r="12" spans="1:6" ht="12.75">
      <c r="A12" s="11" t="s">
        <v>115</v>
      </c>
      <c s="12" t="s">
        <v>116</v>
      </c>
      <c s="14">
        <f>'PS 10-02-11'!K8+'PS 10-02-11'!M8</f>
      </c>
      <c s="14">
        <f>C12*0.21</f>
      </c>
      <c s="14">
        <f>C12+D12</f>
      </c>
      <c s="13">
        <f>'PS 10-02-11'!T7</f>
      </c>
    </row>
    <row r="13" spans="1:6" ht="12.75">
      <c r="A13" s="11" t="s">
        <v>210</v>
      </c>
      <c s="12" t="s">
        <v>211</v>
      </c>
      <c s="14">
        <f>'PS 10-02-13'!K8+'PS 10-02-13'!M8</f>
      </c>
      <c s="14">
        <f>C13*0.21</f>
      </c>
      <c s="14">
        <f>C13+D13</f>
      </c>
      <c s="13">
        <f>'PS 10-02-13'!T7</f>
      </c>
    </row>
    <row r="14" spans="1:6" ht="12.75">
      <c r="A14" s="11" t="s">
        <v>225</v>
      </c>
      <c s="12" t="s">
        <v>226</v>
      </c>
      <c s="14">
        <f>'PS 10-02-41'!K8+'PS 10-02-41'!M8</f>
      </c>
      <c s="14">
        <f>C14*0.21</f>
      </c>
      <c s="14">
        <f>C14+D14</f>
      </c>
      <c s="13">
        <f>'PS 10-02-41'!T7</f>
      </c>
    </row>
    <row r="15" spans="1:6" ht="12.75">
      <c r="A15" s="11" t="s">
        <v>307</v>
      </c>
      <c s="12" t="s">
        <v>308</v>
      </c>
      <c s="14">
        <f>'PS 10-02-42'!K8+'PS 10-02-42'!M8</f>
      </c>
      <c s="14">
        <f>C15*0.21</f>
      </c>
      <c s="14">
        <f>C15+D15</f>
      </c>
      <c s="13">
        <f>'PS 10-02-42'!T7</f>
      </c>
    </row>
    <row r="16" spans="1:6" ht="12.75">
      <c r="A16" s="11" t="s">
        <v>465</v>
      </c>
      <c s="12" t="s">
        <v>466</v>
      </c>
      <c s="14">
        <f>'PS 10-02-91'!K8+'PS 10-02-91'!M8</f>
      </c>
      <c s="14">
        <f>C16*0.21</f>
      </c>
      <c s="14">
        <f>C16+D16</f>
      </c>
      <c s="13">
        <f>'PS 10-02-91'!T7</f>
      </c>
    </row>
    <row r="17" spans="1:6" ht="12.75">
      <c r="A17" s="11" t="s">
        <v>537</v>
      </c>
      <c s="12" t="s">
        <v>538</v>
      </c>
      <c s="14">
        <f>0+C18</f>
      </c>
      <c s="14">
        <f>C17*0.21</f>
      </c>
      <c s="14">
        <f>0+E18</f>
      </c>
      <c s="13">
        <f>0+F18</f>
      </c>
    </row>
    <row r="18" spans="1:6" ht="12.75">
      <c r="A18" s="11" t="s">
        <v>539</v>
      </c>
      <c s="12" t="s">
        <v>538</v>
      </c>
      <c s="14">
        <f>'SO 10-10-01'!K8+'SO 10-10-01'!M8</f>
      </c>
      <c s="14">
        <f>C18*0.21</f>
      </c>
      <c s="14">
        <f>C18+D18</f>
      </c>
      <c s="13">
        <f>'SO 10-10-01'!T7</f>
      </c>
    </row>
    <row r="19" spans="1:6" ht="12.75">
      <c r="A19" s="11" t="s">
        <v>689</v>
      </c>
      <c s="12" t="s">
        <v>690</v>
      </c>
      <c s="14">
        <f>0+C20</f>
      </c>
      <c s="14">
        <f>C19*0.21</f>
      </c>
      <c s="14">
        <f>0+E20</f>
      </c>
      <c s="13">
        <f>0+F20</f>
      </c>
    </row>
    <row r="20" spans="1:6" ht="12.75">
      <c r="A20" s="11" t="s">
        <v>691</v>
      </c>
      <c s="12" t="s">
        <v>690</v>
      </c>
      <c s="14">
        <f>'SO 10-11-01'!K8+'SO 10-11-01'!M8</f>
      </c>
      <c s="14">
        <f>C20*0.21</f>
      </c>
      <c s="14">
        <f>C20+D20</f>
      </c>
      <c s="13">
        <f>'SO 10-11-01'!T7</f>
      </c>
    </row>
    <row r="21" spans="1:6" ht="12.75">
      <c r="A21" s="11" t="s">
        <v>819</v>
      </c>
      <c s="12" t="s">
        <v>780</v>
      </c>
      <c s="14">
        <f>0+C22+C23+C24</f>
      </c>
      <c s="14">
        <f>C21*0.21</f>
      </c>
      <c s="14">
        <f>0+E22+E23+E24</f>
      </c>
      <c s="13">
        <f>0+F22+F23+F24</f>
      </c>
    </row>
    <row r="22" spans="1:6" ht="12.75">
      <c r="A22" s="11" t="s">
        <v>820</v>
      </c>
      <c s="12" t="s">
        <v>821</v>
      </c>
      <c s="14">
        <f>'SO_10-50-01'!K8+'SO_10-50-01'!M8</f>
      </c>
      <c s="14">
        <f>C22*0.21</f>
      </c>
      <c s="14">
        <f>C22+D22</f>
      </c>
      <c s="13">
        <f>'SO_10-50-01'!T7</f>
      </c>
    </row>
    <row r="23" spans="1:6" ht="12.75">
      <c r="A23" s="11" t="s">
        <v>856</v>
      </c>
      <c s="12" t="s">
        <v>857</v>
      </c>
      <c s="14">
        <f>'SO_10-51-01'!K8+'SO_10-51-01'!M8</f>
      </c>
      <c s="14">
        <f>C23*0.21</f>
      </c>
      <c s="14">
        <f>C23+D23</f>
      </c>
      <c s="13">
        <f>'SO_10-51-01'!T7</f>
      </c>
    </row>
    <row r="24" spans="1:6" ht="12.75">
      <c r="A24" s="11" t="s">
        <v>910</v>
      </c>
      <c s="12" t="s">
        <v>911</v>
      </c>
      <c s="14">
        <f>'SO_10-52-01'!K8+'SO_10-52-01'!M8</f>
      </c>
      <c s="14">
        <f>C24*0.21</f>
      </c>
      <c s="14">
        <f>C24+D24</f>
      </c>
      <c s="13">
        <f>'SO_10-52-01'!T7</f>
      </c>
    </row>
    <row r="25" spans="1:6" ht="12.75">
      <c r="A25" s="11" t="s">
        <v>931</v>
      </c>
      <c s="12" t="s">
        <v>932</v>
      </c>
      <c s="14">
        <f>0+C26</f>
      </c>
      <c s="14">
        <f>C25*0.21</f>
      </c>
      <c s="14">
        <f>0+E26</f>
      </c>
      <c s="13">
        <f>0+F26</f>
      </c>
    </row>
    <row r="26" spans="1:6" ht="12.75">
      <c r="A26" s="11" t="s">
        <v>933</v>
      </c>
      <c s="12" t="s">
        <v>934</v>
      </c>
      <c s="14">
        <f>'SO  10-31-01'!K8+'SO  10-31-01'!M8</f>
      </c>
      <c s="14">
        <f>C26*0.21</f>
      </c>
      <c s="14">
        <f>C26+D26</f>
      </c>
      <c s="13">
        <f>'SO  10-31-01'!T7</f>
      </c>
    </row>
    <row r="27" spans="1:6" ht="12.75">
      <c r="A27" s="11" t="s">
        <v>1079</v>
      </c>
      <c s="12" t="s">
        <v>1080</v>
      </c>
      <c s="14">
        <f>0+C28</f>
      </c>
      <c s="14">
        <f>C27*0.21</f>
      </c>
      <c s="14">
        <f>0+E28</f>
      </c>
      <c s="13">
        <f>0+F28</f>
      </c>
    </row>
    <row r="28" spans="1:6" ht="12.75">
      <c r="A28" s="11" t="s">
        <v>1081</v>
      </c>
      <c s="12" t="s">
        <v>1082</v>
      </c>
      <c s="14">
        <f>'SO_10-40-01'!K8+'SO_10-40-01'!M8</f>
      </c>
      <c s="14">
        <f>C28*0.21</f>
      </c>
      <c s="14">
        <f>C28+D28</f>
      </c>
      <c s="13">
        <f>'SO_10-40-01'!T7</f>
      </c>
    </row>
    <row r="29" spans="1:6" ht="12.75">
      <c r="A29" s="11" t="s">
        <v>1168</v>
      </c>
      <c s="12" t="s">
        <v>1169</v>
      </c>
      <c s="14">
        <f>0+C30+C31+C32+C33+C34+C35+C36+C37+C38</f>
      </c>
      <c s="14">
        <f>C29*0.21</f>
      </c>
      <c s="14">
        <f>0+E30+E31+E32+E33+E34+E35+E36+E37+E38</f>
      </c>
      <c s="13">
        <f>0+F30+F31+F32+F33+F34+F35+F36+F37+F38</f>
      </c>
    </row>
    <row r="30" spans="1:6" ht="12.75">
      <c r="A30" s="11" t="s">
        <v>1170</v>
      </c>
      <c s="12" t="s">
        <v>1171</v>
      </c>
      <c s="14">
        <f>'SO 10-61-01_ELE'!K8+'SO 10-61-01_ELE'!M8</f>
      </c>
      <c s="14">
        <f>C30*0.21</f>
      </c>
      <c s="14">
        <f>C30+D30</f>
      </c>
      <c s="13">
        <f>'SO 10-61-01_ELE'!T7</f>
      </c>
    </row>
    <row r="31" spans="1:6" ht="12.75">
      <c r="A31" s="11" t="s">
        <v>1484</v>
      </c>
      <c s="12" t="s">
        <v>1485</v>
      </c>
      <c s="14">
        <f>'SO 10-65-01'!K8+'SO 10-65-01'!M8</f>
      </c>
      <c s="14">
        <f>C31*0.21</f>
      </c>
      <c s="14">
        <f>C31+D31</f>
      </c>
      <c s="13">
        <f>'SO 10-65-01'!T7</f>
      </c>
    </row>
    <row r="32" spans="1:6" ht="12.75">
      <c r="A32" s="11" t="s">
        <v>1591</v>
      </c>
      <c s="12" t="s">
        <v>1592</v>
      </c>
      <c s="14">
        <f>'SO_10-61-01'!K8+'SO_10-61-01'!M8</f>
      </c>
      <c s="14">
        <f>C32*0.21</f>
      </c>
      <c s="14">
        <f>C32+D32</f>
      </c>
      <c s="13">
        <f>'SO_10-61-01'!T7</f>
      </c>
    </row>
    <row r="33" spans="1:6" ht="12.75">
      <c r="A33" s="11" t="s">
        <v>2075</v>
      </c>
      <c s="12" t="s">
        <v>2076</v>
      </c>
      <c s="14">
        <f>'SO_10-61-01_PLY'!K8+'SO_10-61-01_PLY'!M8</f>
      </c>
      <c s="14">
        <f>C33*0.21</f>
      </c>
      <c s="14">
        <f>C33+D33</f>
      </c>
      <c s="13">
        <f>'SO_10-61-01_PLY'!T7</f>
      </c>
    </row>
    <row r="34" spans="1:6" ht="12.75">
      <c r="A34" s="11" t="s">
        <v>2114</v>
      </c>
      <c s="12" t="s">
        <v>2115</v>
      </c>
      <c s="14">
        <f>'SO_10-61-01_UT'!K8+'SO_10-61-01_UT'!M8</f>
      </c>
      <c s="14">
        <f>C34*0.21</f>
      </c>
      <c s="14">
        <f>C34+D34</f>
      </c>
      <c s="13">
        <f>'SO_10-61-01_UT'!T7</f>
      </c>
    </row>
    <row r="35" spans="1:6" ht="12.75">
      <c r="A35" s="11" t="s">
        <v>2557</v>
      </c>
      <c s="12" t="s">
        <v>2558</v>
      </c>
      <c s="14">
        <f>'SO_10-61-01_VZT'!K8+'SO_10-61-01_VZT'!M8</f>
      </c>
      <c s="14">
        <f>C35*0.21</f>
      </c>
      <c s="14">
        <f>C35+D35</f>
      </c>
      <c s="13">
        <f>'SO_10-61-01_VZT'!T7</f>
      </c>
    </row>
    <row r="36" spans="1:6" ht="12.75">
      <c r="A36" s="11" t="s">
        <v>2930</v>
      </c>
      <c s="12" t="s">
        <v>2931</v>
      </c>
      <c s="14">
        <f>'SO_10-61-01_ZTI'!K8+'SO_10-61-01_ZTI'!M8</f>
      </c>
      <c s="14">
        <f>C36*0.21</f>
      </c>
      <c s="14">
        <f>C36+D36</f>
      </c>
      <c s="13">
        <f>'SO_10-61-01_ZTI'!T7</f>
      </c>
    </row>
    <row r="37" spans="1:6" ht="12.75">
      <c r="A37" s="11" t="s">
        <v>3185</v>
      </c>
      <c s="12" t="s">
        <v>3186</v>
      </c>
      <c s="14">
        <f>'SO_10-61-02'!K8+'SO_10-61-02'!M8</f>
      </c>
      <c s="14">
        <f>C37*0.21</f>
      </c>
      <c s="14">
        <f>C37+D37</f>
      </c>
      <c s="13">
        <f>'SO_10-61-02'!T7</f>
      </c>
    </row>
    <row r="38" spans="1:6" ht="12.75">
      <c r="A38" s="11" t="s">
        <v>3208</v>
      </c>
      <c s="12" t="s">
        <v>3209</v>
      </c>
      <c s="14">
        <f>'SO_10-61-03'!K8+'SO_10-61-03'!M8</f>
      </c>
      <c s="14">
        <f>C38*0.21</f>
      </c>
      <c s="14">
        <f>C38+D38</f>
      </c>
      <c s="13">
        <f>'SO_10-61-03'!T7</f>
      </c>
    </row>
    <row r="39" spans="1:6" ht="12.75">
      <c r="A39" s="11" t="s">
        <v>3242</v>
      </c>
      <c s="12" t="s">
        <v>3243</v>
      </c>
      <c s="14">
        <f>0+C40</f>
      </c>
      <c s="14">
        <f>C39*0.21</f>
      </c>
      <c s="14">
        <f>0+E40</f>
      </c>
      <c s="13">
        <f>0+F40</f>
      </c>
    </row>
    <row r="40" spans="1:6" ht="25.5">
      <c r="A40" s="11" t="s">
        <v>3244</v>
      </c>
      <c s="12" t="s">
        <v>3245</v>
      </c>
      <c s="14">
        <f>'SO 10-71-01, 02'!K8+'SO 10-71-01, 02'!M8</f>
      </c>
      <c s="14">
        <f>C40*0.21</f>
      </c>
      <c s="14">
        <f>C40+D40</f>
      </c>
      <c s="13">
        <f>'SO 10-71-01, 02'!T7</f>
      </c>
    </row>
    <row r="41" spans="1:6" ht="12.75">
      <c r="A41" s="11" t="s">
        <v>3472</v>
      </c>
      <c s="12" t="s">
        <v>3473</v>
      </c>
      <c s="14">
        <f>0+C42</f>
      </c>
      <c s="14">
        <f>C41*0.21</f>
      </c>
      <c s="14">
        <f>0+E42</f>
      </c>
      <c s="13">
        <f>0+F42</f>
      </c>
    </row>
    <row r="42" spans="1:6" ht="12.75">
      <c r="A42" s="11" t="s">
        <v>3474</v>
      </c>
      <c s="12" t="s">
        <v>3475</v>
      </c>
      <c s="14">
        <f>'SO 10-75-01'!K8+'SO 10-75-01'!M8</f>
      </c>
      <c s="14">
        <f>C42*0.21</f>
      </c>
      <c s="14">
        <f>C42+D42</f>
      </c>
      <c s="13">
        <f>'SO 10-75-01'!T7</f>
      </c>
    </row>
    <row r="43" spans="1:6" ht="12.75">
      <c r="A43" s="11" t="s">
        <v>3524</v>
      </c>
      <c s="12" t="s">
        <v>3525</v>
      </c>
      <c s="14">
        <f>0+C44+C45</f>
      </c>
      <c s="14">
        <f>C43*0.21</f>
      </c>
      <c s="14">
        <f>0+E44+E45</f>
      </c>
      <c s="13">
        <f>0+F44+F45</f>
      </c>
    </row>
    <row r="44" spans="1:6" ht="12.75">
      <c r="A44" s="11" t="s">
        <v>3526</v>
      </c>
      <c s="12" t="s">
        <v>3527</v>
      </c>
      <c s="14">
        <f>'SO 10-76-01'!K8+'SO 10-76-01'!M8</f>
      </c>
      <c s="14">
        <f>C44*0.21</f>
      </c>
      <c s="14">
        <f>C44+D44</f>
      </c>
      <c s="13">
        <f>'SO 10-76-01'!T7</f>
      </c>
    </row>
    <row r="45" spans="1:6" ht="12.75">
      <c r="A45" s="11" t="s">
        <v>3604</v>
      </c>
      <c s="12" t="s">
        <v>3605</v>
      </c>
      <c s="14">
        <f>'SO 10-76-02'!K8+'SO 10-76-02'!M8</f>
      </c>
      <c s="14">
        <f>C45*0.21</f>
      </c>
      <c s="14">
        <f>C45+D45</f>
      </c>
      <c s="13">
        <f>'SO 10-76-02'!T7</f>
      </c>
    </row>
    <row r="46" spans="1:6" ht="12.75">
      <c r="A46" s="11" t="s">
        <v>3637</v>
      </c>
      <c s="12" t="s">
        <v>3638</v>
      </c>
      <c s="14">
        <f>0+C47</f>
      </c>
      <c s="14">
        <f>C46*0.21</f>
      </c>
      <c s="14">
        <f>0+E47</f>
      </c>
      <c s="13">
        <f>0+F47</f>
      </c>
    </row>
    <row r="47" spans="1:6" ht="12.75">
      <c r="A47" s="11" t="s">
        <v>3639</v>
      </c>
      <c s="12" t="s">
        <v>3640</v>
      </c>
      <c s="14">
        <f>'SO 10-77-01'!K8+'SO 10-77-01'!M8</f>
      </c>
      <c s="14">
        <f>C47*0.21</f>
      </c>
      <c s="14">
        <f>C47+D47</f>
      </c>
      <c s="13">
        <f>'SO 10-77-01'!T7</f>
      </c>
    </row>
    <row r="48" spans="1:6" ht="12.75">
      <c r="A48" s="11" t="s">
        <v>3654</v>
      </c>
      <c s="12" t="s">
        <v>3655</v>
      </c>
      <c s="14">
        <f>0+C49</f>
      </c>
      <c s="14">
        <f>C48*0.21</f>
      </c>
      <c s="14">
        <f>0+E49</f>
      </c>
      <c s="13">
        <f>0+F49</f>
      </c>
    </row>
    <row r="49" spans="1:6" ht="12.75">
      <c r="A49" s="11" t="s">
        <v>3656</v>
      </c>
      <c s="12" t="s">
        <v>3655</v>
      </c>
      <c s="14">
        <f>'SO 90-90'!K8+'SO 90-90'!M8</f>
      </c>
      <c s="14">
        <f>C49*0.21</f>
      </c>
      <c s="14">
        <f>C49+D49</f>
      </c>
      <c s="13">
        <f>'SO 90-90'!T7</f>
      </c>
    </row>
    <row r="50" spans="1:6" ht="12.75">
      <c r="A50" s="11" t="s">
        <v>3691</v>
      </c>
      <c s="12" t="s">
        <v>542</v>
      </c>
      <c s="14">
        <f>0+C51</f>
      </c>
      <c s="14">
        <f>C50*0.21</f>
      </c>
      <c s="14">
        <f>0+E51</f>
      </c>
      <c s="13">
        <f>0+F51</f>
      </c>
    </row>
    <row r="51" spans="1:6" ht="12.75">
      <c r="A51" s="11" t="s">
        <v>3692</v>
      </c>
      <c s="12" t="s">
        <v>542</v>
      </c>
      <c s="14">
        <f>'SO 98-98'!K8+'SO 98-98'!M8</f>
      </c>
      <c s="14">
        <f>C51*0.21</f>
      </c>
      <c s="14">
        <f>C51+D51</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819</v>
      </c>
      <c s="41">
        <f>Rekapitulace!C21</f>
      </c>
      <c s="20" t="s">
        <v>0</v>
      </c>
      <c t="s">
        <v>23</v>
      </c>
      <c t="s">
        <v>27</v>
      </c>
    </row>
    <row r="4" spans="1:16" ht="32" customHeight="1">
      <c r="A4" s="24" t="s">
        <v>20</v>
      </c>
      <c s="25" t="s">
        <v>28</v>
      </c>
      <c s="27" t="s">
        <v>819</v>
      </c>
      <c r="E4" s="26" t="s">
        <v>780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COUNTIFS(L8:L46,"=0",A8:A46,"P")+COUNTIFS(L8:L46,"",A8:A46,"P")+SUM(Q8:Q46)</f>
      </c>
    </row>
    <row r="8" spans="1:13" ht="12.75">
      <c r="A8" t="s">
        <v>44</v>
      </c>
      <c r="C8" s="28" t="s">
        <v>822</v>
      </c>
      <c r="E8" s="30" t="s">
        <v>821</v>
      </c>
      <c r="J8" s="29">
        <f>0+J9</f>
      </c>
      <c s="29">
        <f>0+K9</f>
      </c>
      <c s="29">
        <f>0+L9</f>
      </c>
      <c s="29">
        <f>0+M9</f>
      </c>
    </row>
    <row r="9" spans="1:13" ht="12.75">
      <c r="A9" t="s">
        <v>46</v>
      </c>
      <c r="C9" s="31" t="s">
        <v>823</v>
      </c>
      <c r="E9" s="33" t="s">
        <v>824</v>
      </c>
      <c r="J9" s="32">
        <f>0</f>
      </c>
      <c s="32">
        <f>0</f>
      </c>
      <c s="32">
        <f>0+L10+L14+L18+L22+L26+L30+L34+L38+L42+L46</f>
      </c>
      <c s="32">
        <f>0+M10+M14+M18+M22+M26+M30+M34+M38+M42+M46</f>
      </c>
    </row>
    <row r="10" spans="1:16" ht="25.5">
      <c r="A10" t="s">
        <v>49</v>
      </c>
      <c s="34" t="s">
        <v>50</v>
      </c>
      <c s="34" t="s">
        <v>825</v>
      </c>
      <c s="35" t="s">
        <v>5</v>
      </c>
      <c s="6" t="s">
        <v>826</v>
      </c>
      <c s="36" t="s">
        <v>64</v>
      </c>
      <c s="37">
        <v>102</v>
      </c>
      <c s="36">
        <v>0</v>
      </c>
      <c s="36">
        <f>ROUND(G10*H10,6)</f>
      </c>
      <c r="L10" s="38">
        <v>0</v>
      </c>
      <c s="32">
        <f>ROUND(ROUND(L10,2)*ROUND(G10,3),2)</f>
      </c>
      <c s="36" t="s">
        <v>104</v>
      </c>
      <c>
        <f>(M10*21)/100</f>
      </c>
      <c t="s">
        <v>27</v>
      </c>
    </row>
    <row r="11" spans="1:5" ht="12.75">
      <c r="A11" s="35" t="s">
        <v>55</v>
      </c>
      <c r="E11" s="39" t="s">
        <v>5</v>
      </c>
    </row>
    <row r="12" spans="1:5" ht="12.75">
      <c r="A12" s="35" t="s">
        <v>57</v>
      </c>
      <c r="E12" s="40" t="s">
        <v>827</v>
      </c>
    </row>
    <row r="13" spans="1:5" ht="255">
      <c r="A13" t="s">
        <v>58</v>
      </c>
      <c r="E13" s="39" t="s">
        <v>828</v>
      </c>
    </row>
    <row r="14" spans="1:16" ht="12.75">
      <c r="A14" t="s">
        <v>49</v>
      </c>
      <c s="34" t="s">
        <v>27</v>
      </c>
      <c s="34" t="s">
        <v>829</v>
      </c>
      <c s="35" t="s">
        <v>5</v>
      </c>
      <c s="6" t="s">
        <v>694</v>
      </c>
      <c s="36" t="s">
        <v>830</v>
      </c>
      <c s="37">
        <v>1</v>
      </c>
      <c s="36">
        <v>0</v>
      </c>
      <c s="36">
        <f>ROUND(G14*H14,6)</f>
      </c>
      <c r="L14" s="38">
        <v>0</v>
      </c>
      <c s="32">
        <f>ROUND(ROUND(L14,2)*ROUND(G14,3),2)</f>
      </c>
      <c s="36" t="s">
        <v>104</v>
      </c>
      <c>
        <f>(M14*21)/100</f>
      </c>
      <c t="s">
        <v>27</v>
      </c>
    </row>
    <row r="15" spans="1:5" ht="12.75">
      <c r="A15" s="35" t="s">
        <v>55</v>
      </c>
      <c r="E15" s="39" t="s">
        <v>5</v>
      </c>
    </row>
    <row r="16" spans="1:5" ht="12.75">
      <c r="A16" s="35" t="s">
        <v>57</v>
      </c>
      <c r="E16" s="40" t="s">
        <v>831</v>
      </c>
    </row>
    <row r="17" spans="1:5" ht="331.5">
      <c r="A17" t="s">
        <v>58</v>
      </c>
      <c r="E17" s="39" t="s">
        <v>832</v>
      </c>
    </row>
    <row r="18" spans="1:16" ht="12.75">
      <c r="A18" t="s">
        <v>49</v>
      </c>
      <c s="34" t="s">
        <v>26</v>
      </c>
      <c s="34" t="s">
        <v>833</v>
      </c>
      <c s="35" t="s">
        <v>5</v>
      </c>
      <c s="6" t="s">
        <v>834</v>
      </c>
      <c s="36" t="s">
        <v>830</v>
      </c>
      <c s="37">
        <v>1</v>
      </c>
      <c s="36">
        <v>0</v>
      </c>
      <c s="36">
        <f>ROUND(G18*H18,6)</f>
      </c>
      <c r="L18" s="38">
        <v>0</v>
      </c>
      <c s="32">
        <f>ROUND(ROUND(L18,2)*ROUND(G18,3),2)</f>
      </c>
      <c s="36" t="s">
        <v>104</v>
      </c>
      <c>
        <f>(M18*21)/100</f>
      </c>
      <c t="s">
        <v>27</v>
      </c>
    </row>
    <row r="19" spans="1:5" ht="12.75">
      <c r="A19" s="35" t="s">
        <v>55</v>
      </c>
      <c r="E19" s="39" t="s">
        <v>5</v>
      </c>
    </row>
    <row r="20" spans="1:5" ht="25.5">
      <c r="A20" s="35" t="s">
        <v>57</v>
      </c>
      <c r="E20" s="40" t="s">
        <v>835</v>
      </c>
    </row>
    <row r="21" spans="1:5" ht="25.5">
      <c r="A21" t="s">
        <v>58</v>
      </c>
      <c r="E21" s="39" t="s">
        <v>836</v>
      </c>
    </row>
    <row r="22" spans="1:16" ht="12.75">
      <c r="A22" t="s">
        <v>49</v>
      </c>
      <c s="34" t="s">
        <v>66</v>
      </c>
      <c s="34" t="s">
        <v>837</v>
      </c>
      <c s="35" t="s">
        <v>5</v>
      </c>
      <c s="6" t="s">
        <v>838</v>
      </c>
      <c s="36" t="s">
        <v>830</v>
      </c>
      <c s="37">
        <v>1</v>
      </c>
      <c s="36">
        <v>0</v>
      </c>
      <c s="36">
        <f>ROUND(G22*H22,6)</f>
      </c>
      <c r="L22" s="38">
        <v>0</v>
      </c>
      <c s="32">
        <f>ROUND(ROUND(L22,2)*ROUND(G22,3),2)</f>
      </c>
      <c s="36" t="s">
        <v>104</v>
      </c>
      <c>
        <f>(M22*21)/100</f>
      </c>
      <c t="s">
        <v>27</v>
      </c>
    </row>
    <row r="23" spans="1:5" ht="12.75">
      <c r="A23" s="35" t="s">
        <v>55</v>
      </c>
      <c r="E23" s="39" t="s">
        <v>5</v>
      </c>
    </row>
    <row r="24" spans="1:5" ht="25.5">
      <c r="A24" s="35" t="s">
        <v>57</v>
      </c>
      <c r="E24" s="40" t="s">
        <v>835</v>
      </c>
    </row>
    <row r="25" spans="1:5" ht="12.75">
      <c r="A25" t="s">
        <v>58</v>
      </c>
      <c r="E25" s="39" t="s">
        <v>839</v>
      </c>
    </row>
    <row r="26" spans="1:16" ht="12.75">
      <c r="A26" t="s">
        <v>49</v>
      </c>
      <c s="34" t="s">
        <v>70</v>
      </c>
      <c s="34" t="s">
        <v>840</v>
      </c>
      <c s="35" t="s">
        <v>5</v>
      </c>
      <c s="6" t="s">
        <v>841</v>
      </c>
      <c s="36" t="s">
        <v>830</v>
      </c>
      <c s="37">
        <v>1</v>
      </c>
      <c s="36">
        <v>0</v>
      </c>
      <c s="36">
        <f>ROUND(G26*H26,6)</f>
      </c>
      <c r="L26" s="38">
        <v>0</v>
      </c>
      <c s="32">
        <f>ROUND(ROUND(L26,2)*ROUND(G26,3),2)</f>
      </c>
      <c s="36" t="s">
        <v>104</v>
      </c>
      <c>
        <f>(M26*21)/100</f>
      </c>
      <c t="s">
        <v>27</v>
      </c>
    </row>
    <row r="27" spans="1:5" ht="12.75">
      <c r="A27" s="35" t="s">
        <v>55</v>
      </c>
      <c r="E27" s="39" t="s">
        <v>5</v>
      </c>
    </row>
    <row r="28" spans="1:5" ht="25.5">
      <c r="A28" s="35" t="s">
        <v>57</v>
      </c>
      <c r="E28" s="40" t="s">
        <v>835</v>
      </c>
    </row>
    <row r="29" spans="1:5" ht="12.75">
      <c r="A29" t="s">
        <v>58</v>
      </c>
      <c r="E29" s="39" t="s">
        <v>841</v>
      </c>
    </row>
    <row r="30" spans="1:16" ht="12.75">
      <c r="A30" t="s">
        <v>49</v>
      </c>
      <c s="34" t="s">
        <v>76</v>
      </c>
      <c s="34" t="s">
        <v>842</v>
      </c>
      <c s="35" t="s">
        <v>5</v>
      </c>
      <c s="6" t="s">
        <v>843</v>
      </c>
      <c s="36" t="s">
        <v>830</v>
      </c>
      <c s="37">
        <v>1</v>
      </c>
      <c s="36">
        <v>0</v>
      </c>
      <c s="36">
        <f>ROUND(G30*H30,6)</f>
      </c>
      <c r="L30" s="38">
        <v>0</v>
      </c>
      <c s="32">
        <f>ROUND(ROUND(L30,2)*ROUND(G30,3),2)</f>
      </c>
      <c s="36" t="s">
        <v>104</v>
      </c>
      <c>
        <f>(M30*21)/100</f>
      </c>
      <c t="s">
        <v>27</v>
      </c>
    </row>
    <row r="31" spans="1:5" ht="12.75">
      <c r="A31" s="35" t="s">
        <v>55</v>
      </c>
      <c r="E31" s="39" t="s">
        <v>5</v>
      </c>
    </row>
    <row r="32" spans="1:5" ht="25.5">
      <c r="A32" s="35" t="s">
        <v>57</v>
      </c>
      <c r="E32" s="40" t="s">
        <v>835</v>
      </c>
    </row>
    <row r="33" spans="1:5" ht="12.75">
      <c r="A33" t="s">
        <v>58</v>
      </c>
      <c r="E33" s="39" t="s">
        <v>5</v>
      </c>
    </row>
    <row r="34" spans="1:16" ht="12.75">
      <c r="A34" t="s">
        <v>49</v>
      </c>
      <c s="34" t="s">
        <v>79</v>
      </c>
      <c s="34" t="s">
        <v>844</v>
      </c>
      <c s="35" t="s">
        <v>5</v>
      </c>
      <c s="6" t="s">
        <v>845</v>
      </c>
      <c s="36" t="s">
        <v>830</v>
      </c>
      <c s="37">
        <v>1</v>
      </c>
      <c s="36">
        <v>0</v>
      </c>
      <c s="36">
        <f>ROUND(G34*H34,6)</f>
      </c>
      <c r="L34" s="38">
        <v>0</v>
      </c>
      <c s="32">
        <f>ROUND(ROUND(L34,2)*ROUND(G34,3),2)</f>
      </c>
      <c s="36" t="s">
        <v>104</v>
      </c>
      <c>
        <f>(M34*21)/100</f>
      </c>
      <c t="s">
        <v>27</v>
      </c>
    </row>
    <row r="35" spans="1:5" ht="12.75">
      <c r="A35" s="35" t="s">
        <v>55</v>
      </c>
      <c r="E35" s="39" t="s">
        <v>5</v>
      </c>
    </row>
    <row r="36" spans="1:5" ht="25.5">
      <c r="A36" s="35" t="s">
        <v>57</v>
      </c>
      <c r="E36" s="40" t="s">
        <v>835</v>
      </c>
    </row>
    <row r="37" spans="1:5" ht="12.75">
      <c r="A37" t="s">
        <v>58</v>
      </c>
      <c r="E37" s="39" t="s">
        <v>5</v>
      </c>
    </row>
    <row r="38" spans="1:16" ht="12.75">
      <c r="A38" t="s">
        <v>49</v>
      </c>
      <c s="34" t="s">
        <v>82</v>
      </c>
      <c s="34" t="s">
        <v>846</v>
      </c>
      <c s="35" t="s">
        <v>5</v>
      </c>
      <c s="6" t="s">
        <v>847</v>
      </c>
      <c s="36" t="s">
        <v>830</v>
      </c>
      <c s="37">
        <v>5</v>
      </c>
      <c s="36">
        <v>0</v>
      </c>
      <c s="36">
        <f>ROUND(G38*H38,6)</f>
      </c>
      <c r="L38" s="38">
        <v>0</v>
      </c>
      <c s="32">
        <f>ROUND(ROUND(L38,2)*ROUND(G38,3),2)</f>
      </c>
      <c s="36" t="s">
        <v>104</v>
      </c>
      <c>
        <f>(M38*21)/100</f>
      </c>
      <c t="s">
        <v>27</v>
      </c>
    </row>
    <row r="39" spans="1:5" ht="12.75">
      <c r="A39" s="35" t="s">
        <v>55</v>
      </c>
      <c r="E39" s="39" t="s">
        <v>5</v>
      </c>
    </row>
    <row r="40" spans="1:5" ht="25.5">
      <c r="A40" s="35" t="s">
        <v>57</v>
      </c>
      <c r="E40" s="40" t="s">
        <v>848</v>
      </c>
    </row>
    <row r="41" spans="1:5" ht="409.5">
      <c r="A41" t="s">
        <v>58</v>
      </c>
      <c r="E41" s="39" t="s">
        <v>849</v>
      </c>
    </row>
    <row r="42" spans="1:16" ht="12.75">
      <c r="A42" t="s">
        <v>49</v>
      </c>
      <c s="34" t="s">
        <v>87</v>
      </c>
      <c s="34" t="s">
        <v>850</v>
      </c>
      <c s="35" t="s">
        <v>5</v>
      </c>
      <c s="6" t="s">
        <v>851</v>
      </c>
      <c s="36" t="s">
        <v>64</v>
      </c>
      <c s="37">
        <v>102</v>
      </c>
      <c s="36">
        <v>0</v>
      </c>
      <c s="36">
        <f>ROUND(G42*H42,6)</f>
      </c>
      <c r="L42" s="38">
        <v>0</v>
      </c>
      <c s="32">
        <f>ROUND(ROUND(L42,2)*ROUND(G42,3),2)</f>
      </c>
      <c s="36" t="s">
        <v>104</v>
      </c>
      <c>
        <f>(M42*21)/100</f>
      </c>
      <c t="s">
        <v>27</v>
      </c>
    </row>
    <row r="43" spans="1:5" ht="12.75">
      <c r="A43" s="35" t="s">
        <v>55</v>
      </c>
      <c r="E43" s="39" t="s">
        <v>5</v>
      </c>
    </row>
    <row r="44" spans="1:5" ht="25.5">
      <c r="A44" s="35" t="s">
        <v>57</v>
      </c>
      <c r="E44" s="40" t="s">
        <v>852</v>
      </c>
    </row>
    <row r="45" spans="1:5" ht="12.75">
      <c r="A45" t="s">
        <v>58</v>
      </c>
      <c r="E45" s="39" t="s">
        <v>5</v>
      </c>
    </row>
    <row r="46" spans="1:16" ht="12.75">
      <c r="A46" t="s">
        <v>49</v>
      </c>
      <c s="34" t="s">
        <v>91</v>
      </c>
      <c s="34" t="s">
        <v>853</v>
      </c>
      <c s="35" t="s">
        <v>5</v>
      </c>
      <c s="6" t="s">
        <v>854</v>
      </c>
      <c s="36" t="s">
        <v>830</v>
      </c>
      <c s="37">
        <v>1</v>
      </c>
      <c s="36">
        <v>0</v>
      </c>
      <c s="36">
        <f>ROUND(G46*H46,6)</f>
      </c>
      <c r="L46" s="38">
        <v>0</v>
      </c>
      <c s="32">
        <f>ROUND(ROUND(L46,2)*ROUND(G46,3),2)</f>
      </c>
      <c s="36" t="s">
        <v>104</v>
      </c>
      <c>
        <f>(M46*21)/100</f>
      </c>
      <c t="s">
        <v>27</v>
      </c>
    </row>
    <row r="47" spans="1:5" ht="12.75">
      <c r="A47" s="35" t="s">
        <v>55</v>
      </c>
      <c r="E47" s="39" t="s">
        <v>5</v>
      </c>
    </row>
    <row r="48" spans="1:5" ht="12.75">
      <c r="A48" s="35" t="s">
        <v>57</v>
      </c>
      <c r="E48" s="40" t="s">
        <v>831</v>
      </c>
    </row>
    <row r="49" spans="1:5" ht="318.75">
      <c r="A49" t="s">
        <v>58</v>
      </c>
      <c r="E49" s="39" t="s">
        <v>855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819</v>
      </c>
      <c s="41">
        <f>Rekapitulace!C21</f>
      </c>
      <c s="20" t="s">
        <v>0</v>
      </c>
      <c t="s">
        <v>23</v>
      </c>
      <c t="s">
        <v>27</v>
      </c>
    </row>
    <row r="4" spans="1:16" ht="32" customHeight="1">
      <c r="A4" s="24" t="s">
        <v>20</v>
      </c>
      <c s="25" t="s">
        <v>28</v>
      </c>
      <c s="27" t="s">
        <v>819</v>
      </c>
      <c r="E4" s="26" t="s">
        <v>780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858</v>
      </c>
      <c r="E8" s="30" t="s">
        <v>857</v>
      </c>
      <c r="J8" s="29">
        <f>0+J9+J90</f>
      </c>
      <c s="29">
        <f>0+K9+K90</f>
      </c>
      <c s="29">
        <f>0+L9+L90</f>
      </c>
      <c s="29">
        <f>0+M9+M90</f>
      </c>
    </row>
    <row r="9" spans="1:13" ht="12.75">
      <c r="A9" t="s">
        <v>46</v>
      </c>
      <c r="C9" s="31" t="s">
        <v>823</v>
      </c>
      <c r="E9" s="33" t="s">
        <v>824</v>
      </c>
      <c r="J9" s="32">
        <f>0</f>
      </c>
      <c s="32">
        <f>0</f>
      </c>
      <c s="32">
        <f>0+L10+L14+L18+L22+L26+L30+L34+L38+L42+L46+L50+L54+L58+L62+L66+L70+L74+L78+L82+L86</f>
      </c>
      <c s="32">
        <f>0+M10+M14+M18+M22+M26+M30+M34+M38+M42+M46+M50+M54+M58+M62+M66+M70+M74+M78+M82+M86</f>
      </c>
    </row>
    <row r="10" spans="1:16" ht="12.75">
      <c r="A10" t="s">
        <v>49</v>
      </c>
      <c s="34" t="s">
        <v>50</v>
      </c>
      <c s="34" t="s">
        <v>859</v>
      </c>
      <c s="35" t="s">
        <v>5</v>
      </c>
      <c s="6" t="s">
        <v>860</v>
      </c>
      <c s="36" t="s">
        <v>73</v>
      </c>
      <c s="37">
        <v>1</v>
      </c>
      <c s="36">
        <v>0</v>
      </c>
      <c s="36">
        <f>ROUND(G10*H10,6)</f>
      </c>
      <c r="L10" s="38">
        <v>0</v>
      </c>
      <c s="32">
        <f>ROUND(ROUND(L10,2)*ROUND(G10,3),2)</f>
      </c>
      <c s="36" t="s">
        <v>104</v>
      </c>
      <c>
        <f>(M10*21)/100</f>
      </c>
      <c t="s">
        <v>27</v>
      </c>
    </row>
    <row r="11" spans="1:5" ht="12.75">
      <c r="A11" s="35" t="s">
        <v>55</v>
      </c>
      <c r="E11" s="39" t="s">
        <v>5</v>
      </c>
    </row>
    <row r="12" spans="1:5" ht="25.5">
      <c r="A12" s="35" t="s">
        <v>57</v>
      </c>
      <c r="E12" s="40" t="s">
        <v>835</v>
      </c>
    </row>
    <row r="13" spans="1:5" ht="38.25">
      <c r="A13" t="s">
        <v>58</v>
      </c>
      <c r="E13" s="39" t="s">
        <v>861</v>
      </c>
    </row>
    <row r="14" spans="1:16" ht="12.75">
      <c r="A14" t="s">
        <v>49</v>
      </c>
      <c s="34" t="s">
        <v>27</v>
      </c>
      <c s="34" t="s">
        <v>862</v>
      </c>
      <c s="35" t="s">
        <v>5</v>
      </c>
      <c s="6" t="s">
        <v>863</v>
      </c>
      <c s="36" t="s">
        <v>73</v>
      </c>
      <c s="37">
        <v>1</v>
      </c>
      <c s="36">
        <v>0</v>
      </c>
      <c s="36">
        <f>ROUND(G14*H14,6)</f>
      </c>
      <c r="L14" s="38">
        <v>0</v>
      </c>
      <c s="32">
        <f>ROUND(ROUND(L14,2)*ROUND(G14,3),2)</f>
      </c>
      <c s="36" t="s">
        <v>104</v>
      </c>
      <c>
        <f>(M14*21)/100</f>
      </c>
      <c t="s">
        <v>27</v>
      </c>
    </row>
    <row r="15" spans="1:5" ht="12.75">
      <c r="A15" s="35" t="s">
        <v>55</v>
      </c>
      <c r="E15" s="39" t="s">
        <v>5</v>
      </c>
    </row>
    <row r="16" spans="1:5" ht="12.75">
      <c r="A16" s="35" t="s">
        <v>57</v>
      </c>
      <c r="E16" s="40" t="s">
        <v>831</v>
      </c>
    </row>
    <row r="17" spans="1:5" ht="25.5">
      <c r="A17" t="s">
        <v>58</v>
      </c>
      <c r="E17" s="39" t="s">
        <v>864</v>
      </c>
    </row>
    <row r="18" spans="1:16" ht="12.75">
      <c r="A18" t="s">
        <v>49</v>
      </c>
      <c s="34" t="s">
        <v>26</v>
      </c>
      <c s="34" t="s">
        <v>865</v>
      </c>
      <c s="35" t="s">
        <v>5</v>
      </c>
      <c s="6" t="s">
        <v>866</v>
      </c>
      <c s="36" t="s">
        <v>73</v>
      </c>
      <c s="37">
        <v>1</v>
      </c>
      <c s="36">
        <v>0</v>
      </c>
      <c s="36">
        <f>ROUND(G18*H18,6)</f>
      </c>
      <c r="L18" s="38">
        <v>0</v>
      </c>
      <c s="32">
        <f>ROUND(ROUND(L18,2)*ROUND(G18,3),2)</f>
      </c>
      <c s="36" t="s">
        <v>104</v>
      </c>
      <c>
        <f>(M18*21)/100</f>
      </c>
      <c t="s">
        <v>27</v>
      </c>
    </row>
    <row r="19" spans="1:5" ht="12.75">
      <c r="A19" s="35" t="s">
        <v>55</v>
      </c>
      <c r="E19" s="39" t="s">
        <v>5</v>
      </c>
    </row>
    <row r="20" spans="1:5" ht="12.75">
      <c r="A20" s="35" t="s">
        <v>57</v>
      </c>
      <c r="E20" s="40" t="s">
        <v>831</v>
      </c>
    </row>
    <row r="21" spans="1:5" ht="12.75">
      <c r="A21" t="s">
        <v>58</v>
      </c>
      <c r="E21" s="39" t="s">
        <v>867</v>
      </c>
    </row>
    <row r="22" spans="1:16" ht="12.75">
      <c r="A22" t="s">
        <v>49</v>
      </c>
      <c s="34" t="s">
        <v>66</v>
      </c>
      <c s="34" t="s">
        <v>868</v>
      </c>
      <c s="35" t="s">
        <v>5</v>
      </c>
      <c s="6" t="s">
        <v>851</v>
      </c>
      <c s="36" t="s">
        <v>64</v>
      </c>
      <c s="37">
        <v>10</v>
      </c>
      <c s="36">
        <v>0</v>
      </c>
      <c s="36">
        <f>ROUND(G22*H22,6)</f>
      </c>
      <c r="L22" s="38">
        <v>0</v>
      </c>
      <c s="32">
        <f>ROUND(ROUND(L22,2)*ROUND(G22,3),2)</f>
      </c>
      <c s="36" t="s">
        <v>104</v>
      </c>
      <c>
        <f>(M22*21)/100</f>
      </c>
      <c t="s">
        <v>27</v>
      </c>
    </row>
    <row r="23" spans="1:5" ht="12.75">
      <c r="A23" s="35" t="s">
        <v>55</v>
      </c>
      <c r="E23" s="39" t="s">
        <v>5</v>
      </c>
    </row>
    <row r="24" spans="1:5" ht="12.75">
      <c r="A24" s="35" t="s">
        <v>57</v>
      </c>
      <c r="E24" s="40" t="s">
        <v>869</v>
      </c>
    </row>
    <row r="25" spans="1:5" ht="12.75">
      <c r="A25" t="s">
        <v>58</v>
      </c>
      <c r="E25" s="39" t="s">
        <v>5</v>
      </c>
    </row>
    <row r="26" spans="1:16" ht="12.75">
      <c r="A26" t="s">
        <v>49</v>
      </c>
      <c s="34" t="s">
        <v>70</v>
      </c>
      <c s="34" t="s">
        <v>870</v>
      </c>
      <c s="35" t="s">
        <v>5</v>
      </c>
      <c s="6" t="s">
        <v>871</v>
      </c>
      <c s="36" t="s">
        <v>64</v>
      </c>
      <c s="37">
        <v>10</v>
      </c>
      <c s="36">
        <v>0</v>
      </c>
      <c s="36">
        <f>ROUND(G26*H26,6)</f>
      </c>
      <c r="L26" s="38">
        <v>0</v>
      </c>
      <c s="32">
        <f>ROUND(ROUND(L26,2)*ROUND(G26,3),2)</f>
      </c>
      <c s="36" t="s">
        <v>104</v>
      </c>
      <c>
        <f>(M26*21)/100</f>
      </c>
      <c t="s">
        <v>27</v>
      </c>
    </row>
    <row r="27" spans="1:5" ht="12.75">
      <c r="A27" s="35" t="s">
        <v>55</v>
      </c>
      <c r="E27" s="39" t="s">
        <v>5</v>
      </c>
    </row>
    <row r="28" spans="1:5" ht="12.75">
      <c r="A28" s="35" t="s">
        <v>57</v>
      </c>
      <c r="E28" s="40" t="s">
        <v>5</v>
      </c>
    </row>
    <row r="29" spans="1:5" ht="12.75">
      <c r="A29" t="s">
        <v>58</v>
      </c>
      <c r="E29" s="39" t="s">
        <v>867</v>
      </c>
    </row>
    <row r="30" spans="1:16" ht="25.5">
      <c r="A30" t="s">
        <v>49</v>
      </c>
      <c s="34" t="s">
        <v>76</v>
      </c>
      <c s="34" t="s">
        <v>872</v>
      </c>
      <c s="35" t="s">
        <v>5</v>
      </c>
      <c s="6" t="s">
        <v>873</v>
      </c>
      <c s="36" t="s">
        <v>830</v>
      </c>
      <c s="37">
        <v>1</v>
      </c>
      <c s="36">
        <v>0</v>
      </c>
      <c s="36">
        <f>ROUND(G30*H30,6)</f>
      </c>
      <c r="L30" s="38">
        <v>0</v>
      </c>
      <c s="32">
        <f>ROUND(ROUND(L30,2)*ROUND(G30,3),2)</f>
      </c>
      <c s="36" t="s">
        <v>104</v>
      </c>
      <c>
        <f>(M30*21)/100</f>
      </c>
      <c t="s">
        <v>27</v>
      </c>
    </row>
    <row r="31" spans="1:5" ht="12.75">
      <c r="A31" s="35" t="s">
        <v>55</v>
      </c>
      <c r="E31" s="39" t="s">
        <v>5</v>
      </c>
    </row>
    <row r="32" spans="1:5" ht="12.75">
      <c r="A32" s="35" t="s">
        <v>57</v>
      </c>
      <c r="E32" s="40" t="s">
        <v>831</v>
      </c>
    </row>
    <row r="33" spans="1:5" ht="25.5">
      <c r="A33" t="s">
        <v>58</v>
      </c>
      <c r="E33" s="39" t="s">
        <v>874</v>
      </c>
    </row>
    <row r="34" spans="1:16" ht="12.75">
      <c r="A34" t="s">
        <v>49</v>
      </c>
      <c s="34" t="s">
        <v>79</v>
      </c>
      <c s="34" t="s">
        <v>875</v>
      </c>
      <c s="35" t="s">
        <v>5</v>
      </c>
      <c s="6" t="s">
        <v>854</v>
      </c>
      <c s="36" t="s">
        <v>830</v>
      </c>
      <c s="37">
        <v>1</v>
      </c>
      <c s="36">
        <v>0</v>
      </c>
      <c s="36">
        <f>ROUND(G34*H34,6)</f>
      </c>
      <c r="L34" s="38">
        <v>0</v>
      </c>
      <c s="32">
        <f>ROUND(ROUND(L34,2)*ROUND(G34,3),2)</f>
      </c>
      <c s="36" t="s">
        <v>104</v>
      </c>
      <c>
        <f>(M34*21)/100</f>
      </c>
      <c t="s">
        <v>27</v>
      </c>
    </row>
    <row r="35" spans="1:5" ht="12.75">
      <c r="A35" s="35" t="s">
        <v>55</v>
      </c>
      <c r="E35" s="39" t="s">
        <v>5</v>
      </c>
    </row>
    <row r="36" spans="1:5" ht="12.75">
      <c r="A36" s="35" t="s">
        <v>57</v>
      </c>
      <c r="E36" s="40" t="s">
        <v>5</v>
      </c>
    </row>
    <row r="37" spans="1:5" ht="318.75">
      <c r="A37" t="s">
        <v>58</v>
      </c>
      <c r="E37" s="39" t="s">
        <v>855</v>
      </c>
    </row>
    <row r="38" spans="1:16" ht="12.75">
      <c r="A38" t="s">
        <v>49</v>
      </c>
      <c s="34" t="s">
        <v>82</v>
      </c>
      <c s="34" t="s">
        <v>876</v>
      </c>
      <c s="35" t="s">
        <v>5</v>
      </c>
      <c s="6" t="s">
        <v>877</v>
      </c>
      <c s="36" t="s">
        <v>73</v>
      </c>
      <c s="37">
        <v>1</v>
      </c>
      <c s="36">
        <v>0</v>
      </c>
      <c s="36">
        <f>ROUND(G38*H38,6)</f>
      </c>
      <c r="L38" s="38">
        <v>0</v>
      </c>
      <c s="32">
        <f>ROUND(ROUND(L38,2)*ROUND(G38,3),2)</f>
      </c>
      <c s="36" t="s">
        <v>104</v>
      </c>
      <c>
        <f>(M38*21)/100</f>
      </c>
      <c t="s">
        <v>27</v>
      </c>
    </row>
    <row r="39" spans="1:5" ht="12.75">
      <c r="A39" s="35" t="s">
        <v>55</v>
      </c>
      <c r="E39" s="39" t="s">
        <v>5</v>
      </c>
    </row>
    <row r="40" spans="1:5" ht="25.5">
      <c r="A40" s="35" t="s">
        <v>57</v>
      </c>
      <c r="E40" s="40" t="s">
        <v>835</v>
      </c>
    </row>
    <row r="41" spans="1:5" ht="12.75">
      <c r="A41" t="s">
        <v>58</v>
      </c>
      <c r="E41" s="39" t="s">
        <v>878</v>
      </c>
    </row>
    <row r="42" spans="1:16" ht="12.75">
      <c r="A42" t="s">
        <v>49</v>
      </c>
      <c s="34" t="s">
        <v>87</v>
      </c>
      <c s="34" t="s">
        <v>879</v>
      </c>
      <c s="35" t="s">
        <v>5</v>
      </c>
      <c s="6" t="s">
        <v>694</v>
      </c>
      <c s="36" t="s">
        <v>830</v>
      </c>
      <c s="37">
        <v>1</v>
      </c>
      <c s="36">
        <v>0</v>
      </c>
      <c s="36">
        <f>ROUND(G42*H42,6)</f>
      </c>
      <c r="L42" s="38">
        <v>0</v>
      </c>
      <c s="32">
        <f>ROUND(ROUND(L42,2)*ROUND(G42,3),2)</f>
      </c>
      <c s="36" t="s">
        <v>104</v>
      </c>
      <c>
        <f>(M42*21)/100</f>
      </c>
      <c t="s">
        <v>27</v>
      </c>
    </row>
    <row r="43" spans="1:5" ht="12.75">
      <c r="A43" s="35" t="s">
        <v>55</v>
      </c>
      <c r="E43" s="39" t="s">
        <v>5</v>
      </c>
    </row>
    <row r="44" spans="1:5" ht="12.75">
      <c r="A44" s="35" t="s">
        <v>57</v>
      </c>
      <c r="E44" s="40" t="s">
        <v>831</v>
      </c>
    </row>
    <row r="45" spans="1:5" ht="331.5">
      <c r="A45" t="s">
        <v>58</v>
      </c>
      <c r="E45" s="39" t="s">
        <v>880</v>
      </c>
    </row>
    <row r="46" spans="1:16" ht="12.75">
      <c r="A46" t="s">
        <v>49</v>
      </c>
      <c s="34" t="s">
        <v>91</v>
      </c>
      <c s="34" t="s">
        <v>881</v>
      </c>
      <c s="35" t="s">
        <v>5</v>
      </c>
      <c s="6" t="s">
        <v>834</v>
      </c>
      <c s="36" t="s">
        <v>830</v>
      </c>
      <c s="37">
        <v>1</v>
      </c>
      <c s="36">
        <v>0</v>
      </c>
      <c s="36">
        <f>ROUND(G46*H46,6)</f>
      </c>
      <c r="L46" s="38">
        <v>0</v>
      </c>
      <c s="32">
        <f>ROUND(ROUND(L46,2)*ROUND(G46,3),2)</f>
      </c>
      <c s="36" t="s">
        <v>104</v>
      </c>
      <c>
        <f>(M46*21)/100</f>
      </c>
      <c t="s">
        <v>27</v>
      </c>
    </row>
    <row r="47" spans="1:5" ht="12.75">
      <c r="A47" s="35" t="s">
        <v>55</v>
      </c>
      <c r="E47" s="39" t="s">
        <v>5</v>
      </c>
    </row>
    <row r="48" spans="1:5" ht="12.75">
      <c r="A48" s="35" t="s">
        <v>57</v>
      </c>
      <c r="E48" s="40" t="s">
        <v>831</v>
      </c>
    </row>
    <row r="49" spans="1:5" ht="25.5">
      <c r="A49" t="s">
        <v>58</v>
      </c>
      <c r="E49" s="39" t="s">
        <v>836</v>
      </c>
    </row>
    <row r="50" spans="1:16" ht="12.75">
      <c r="A50" t="s">
        <v>49</v>
      </c>
      <c s="34" t="s">
        <v>94</v>
      </c>
      <c s="34" t="s">
        <v>882</v>
      </c>
      <c s="35" t="s">
        <v>5</v>
      </c>
      <c s="6" t="s">
        <v>838</v>
      </c>
      <c s="36" t="s">
        <v>830</v>
      </c>
      <c s="37">
        <v>1</v>
      </c>
      <c s="36">
        <v>0</v>
      </c>
      <c s="36">
        <f>ROUND(G50*H50,6)</f>
      </c>
      <c r="L50" s="38">
        <v>0</v>
      </c>
      <c s="32">
        <f>ROUND(ROUND(L50,2)*ROUND(G50,3),2)</f>
      </c>
      <c s="36" t="s">
        <v>104</v>
      </c>
      <c>
        <f>(M50*21)/100</f>
      </c>
      <c t="s">
        <v>27</v>
      </c>
    </row>
    <row r="51" spans="1:5" ht="12.75">
      <c r="A51" s="35" t="s">
        <v>55</v>
      </c>
      <c r="E51" s="39" t="s">
        <v>5</v>
      </c>
    </row>
    <row r="52" spans="1:5" ht="25.5">
      <c r="A52" s="35" t="s">
        <v>57</v>
      </c>
      <c r="E52" s="40" t="s">
        <v>835</v>
      </c>
    </row>
    <row r="53" spans="1:5" ht="12.75">
      <c r="A53" t="s">
        <v>58</v>
      </c>
      <c r="E53" s="39" t="s">
        <v>839</v>
      </c>
    </row>
    <row r="54" spans="1:16" ht="12.75">
      <c r="A54" t="s">
        <v>49</v>
      </c>
      <c s="34" t="s">
        <v>98</v>
      </c>
      <c s="34" t="s">
        <v>883</v>
      </c>
      <c s="35" t="s">
        <v>5</v>
      </c>
      <c s="6" t="s">
        <v>841</v>
      </c>
      <c s="36" t="s">
        <v>830</v>
      </c>
      <c s="37">
        <v>1</v>
      </c>
      <c s="36">
        <v>0</v>
      </c>
      <c s="36">
        <f>ROUND(G54*H54,6)</f>
      </c>
      <c r="L54" s="38">
        <v>0</v>
      </c>
      <c s="32">
        <f>ROUND(ROUND(L54,2)*ROUND(G54,3),2)</f>
      </c>
      <c s="36" t="s">
        <v>104</v>
      </c>
      <c>
        <f>(M54*21)/100</f>
      </c>
      <c t="s">
        <v>27</v>
      </c>
    </row>
    <row r="55" spans="1:5" ht="12.75">
      <c r="A55" s="35" t="s">
        <v>55</v>
      </c>
      <c r="E55" s="39" t="s">
        <v>5</v>
      </c>
    </row>
    <row r="56" spans="1:5" ht="25.5">
      <c r="A56" s="35" t="s">
        <v>57</v>
      </c>
      <c r="E56" s="40" t="s">
        <v>835</v>
      </c>
    </row>
    <row r="57" spans="1:5" ht="12.75">
      <c r="A57" t="s">
        <v>58</v>
      </c>
      <c r="E57" s="39" t="s">
        <v>5</v>
      </c>
    </row>
    <row r="58" spans="1:16" ht="12.75">
      <c r="A58" t="s">
        <v>49</v>
      </c>
      <c s="34" t="s">
        <v>101</v>
      </c>
      <c s="34" t="s">
        <v>884</v>
      </c>
      <c s="35" t="s">
        <v>5</v>
      </c>
      <c s="6" t="s">
        <v>885</v>
      </c>
      <c s="36" t="s">
        <v>830</v>
      </c>
      <c s="37">
        <v>1</v>
      </c>
      <c s="36">
        <v>0</v>
      </c>
      <c s="36">
        <f>ROUND(G58*H58,6)</f>
      </c>
      <c r="L58" s="38">
        <v>0</v>
      </c>
      <c s="32">
        <f>ROUND(ROUND(L58,2)*ROUND(G58,3),2)</f>
      </c>
      <c s="36" t="s">
        <v>104</v>
      </c>
      <c>
        <f>(M58*21)/100</f>
      </c>
      <c t="s">
        <v>27</v>
      </c>
    </row>
    <row r="59" spans="1:5" ht="12.75">
      <c r="A59" s="35" t="s">
        <v>55</v>
      </c>
      <c r="E59" s="39" t="s">
        <v>5</v>
      </c>
    </row>
    <row r="60" spans="1:5" ht="25.5">
      <c r="A60" s="35" t="s">
        <v>57</v>
      </c>
      <c r="E60" s="40" t="s">
        <v>835</v>
      </c>
    </row>
    <row r="61" spans="1:5" ht="12.75">
      <c r="A61" t="s">
        <v>58</v>
      </c>
      <c r="E61" s="39" t="s">
        <v>5</v>
      </c>
    </row>
    <row r="62" spans="1:16" ht="12.75">
      <c r="A62" t="s">
        <v>49</v>
      </c>
      <c s="34" t="s">
        <v>107</v>
      </c>
      <c s="34" t="s">
        <v>886</v>
      </c>
      <c s="35" t="s">
        <v>5</v>
      </c>
      <c s="6" t="s">
        <v>845</v>
      </c>
      <c s="36" t="s">
        <v>830</v>
      </c>
      <c s="37">
        <v>1</v>
      </c>
      <c s="36">
        <v>0</v>
      </c>
      <c s="36">
        <f>ROUND(G62*H62,6)</f>
      </c>
      <c r="L62" s="38">
        <v>0</v>
      </c>
      <c s="32">
        <f>ROUND(ROUND(L62,2)*ROUND(G62,3),2)</f>
      </c>
      <c s="36" t="s">
        <v>104</v>
      </c>
      <c>
        <f>(M62*21)/100</f>
      </c>
      <c t="s">
        <v>27</v>
      </c>
    </row>
    <row r="63" spans="1:5" ht="12.75">
      <c r="A63" s="35" t="s">
        <v>55</v>
      </c>
      <c r="E63" s="39" t="s">
        <v>5</v>
      </c>
    </row>
    <row r="64" spans="1:5" ht="25.5">
      <c r="A64" s="35" t="s">
        <v>57</v>
      </c>
      <c r="E64" s="40" t="s">
        <v>835</v>
      </c>
    </row>
    <row r="65" spans="1:5" ht="12.75">
      <c r="A65" t="s">
        <v>58</v>
      </c>
      <c r="E65" s="39" t="s">
        <v>845</v>
      </c>
    </row>
    <row r="66" spans="1:16" ht="12.75">
      <c r="A66" t="s">
        <v>49</v>
      </c>
      <c s="34" t="s">
        <v>159</v>
      </c>
      <c s="34" t="s">
        <v>887</v>
      </c>
      <c s="35" t="s">
        <v>5</v>
      </c>
      <c s="6" t="s">
        <v>888</v>
      </c>
      <c s="36" t="s">
        <v>73</v>
      </c>
      <c s="37">
        <v>1</v>
      </c>
      <c s="36">
        <v>0</v>
      </c>
      <c s="36">
        <f>ROUND(G66*H66,6)</f>
      </c>
      <c r="L66" s="38">
        <v>0</v>
      </c>
      <c s="32">
        <f>ROUND(ROUND(L66,2)*ROUND(G66,3),2)</f>
      </c>
      <c s="36" t="s">
        <v>104</v>
      </c>
      <c>
        <f>(M66*21)/100</f>
      </c>
      <c t="s">
        <v>27</v>
      </c>
    </row>
    <row r="67" spans="1:5" ht="12.75">
      <c r="A67" s="35" t="s">
        <v>55</v>
      </c>
      <c r="E67" s="39" t="s">
        <v>5</v>
      </c>
    </row>
    <row r="68" spans="1:5" ht="12.75">
      <c r="A68" s="35" t="s">
        <v>57</v>
      </c>
      <c r="E68" s="40" t="s">
        <v>831</v>
      </c>
    </row>
    <row r="69" spans="1:5" ht="12.75">
      <c r="A69" t="s">
        <v>58</v>
      </c>
      <c r="E69" s="39" t="s">
        <v>889</v>
      </c>
    </row>
    <row r="70" spans="1:16" ht="12.75">
      <c r="A70" t="s">
        <v>49</v>
      </c>
      <c s="34" t="s">
        <v>163</v>
      </c>
      <c s="34" t="s">
        <v>890</v>
      </c>
      <c s="35" t="s">
        <v>5</v>
      </c>
      <c s="6" t="s">
        <v>891</v>
      </c>
      <c s="36" t="s">
        <v>830</v>
      </c>
      <c s="37">
        <v>1</v>
      </c>
      <c s="36">
        <v>0</v>
      </c>
      <c s="36">
        <f>ROUND(G70*H70,6)</f>
      </c>
      <c r="L70" s="38">
        <v>0</v>
      </c>
      <c s="32">
        <f>ROUND(ROUND(L70,2)*ROUND(G70,3),2)</f>
      </c>
      <c s="36" t="s">
        <v>104</v>
      </c>
      <c>
        <f>(M70*21)/100</f>
      </c>
      <c t="s">
        <v>27</v>
      </c>
    </row>
    <row r="71" spans="1:5" ht="12.75">
      <c r="A71" s="35" t="s">
        <v>55</v>
      </c>
      <c r="E71" s="39" t="s">
        <v>5</v>
      </c>
    </row>
    <row r="72" spans="1:5" ht="12.75">
      <c r="A72" s="35" t="s">
        <v>57</v>
      </c>
      <c r="E72" s="40" t="s">
        <v>831</v>
      </c>
    </row>
    <row r="73" spans="1:5" ht="25.5">
      <c r="A73" t="s">
        <v>58</v>
      </c>
      <c r="E73" s="39" t="s">
        <v>892</v>
      </c>
    </row>
    <row r="74" spans="1:16" ht="12.75">
      <c r="A74" t="s">
        <v>49</v>
      </c>
      <c s="34" t="s">
        <v>167</v>
      </c>
      <c s="34" t="s">
        <v>893</v>
      </c>
      <c s="35" t="s">
        <v>5</v>
      </c>
      <c s="6" t="s">
        <v>894</v>
      </c>
      <c s="36" t="s">
        <v>73</v>
      </c>
      <c s="37">
        <v>2</v>
      </c>
      <c s="36">
        <v>0</v>
      </c>
      <c s="36">
        <f>ROUND(G74*H74,6)</f>
      </c>
      <c r="L74" s="38">
        <v>0</v>
      </c>
      <c s="32">
        <f>ROUND(ROUND(L74,2)*ROUND(G74,3),2)</f>
      </c>
      <c s="36" t="s">
        <v>104</v>
      </c>
      <c>
        <f>(M74*21)/100</f>
      </c>
      <c t="s">
        <v>27</v>
      </c>
    </row>
    <row r="75" spans="1:5" ht="12.75">
      <c r="A75" s="35" t="s">
        <v>55</v>
      </c>
      <c r="E75" s="39" t="s">
        <v>5</v>
      </c>
    </row>
    <row r="76" spans="1:5" ht="12.75">
      <c r="A76" s="35" t="s">
        <v>57</v>
      </c>
      <c r="E76" s="40" t="s">
        <v>895</v>
      </c>
    </row>
    <row r="77" spans="1:5" ht="12.75">
      <c r="A77" t="s">
        <v>58</v>
      </c>
      <c r="E77" s="39" t="s">
        <v>896</v>
      </c>
    </row>
    <row r="78" spans="1:16" ht="12.75">
      <c r="A78" t="s">
        <v>49</v>
      </c>
      <c s="34" t="s">
        <v>170</v>
      </c>
      <c s="34" t="s">
        <v>897</v>
      </c>
      <c s="35" t="s">
        <v>5</v>
      </c>
      <c s="6" t="s">
        <v>898</v>
      </c>
      <c s="36" t="s">
        <v>73</v>
      </c>
      <c s="37">
        <v>2</v>
      </c>
      <c s="36">
        <v>0</v>
      </c>
      <c s="36">
        <f>ROUND(G78*H78,6)</f>
      </c>
      <c r="L78" s="38">
        <v>0</v>
      </c>
      <c s="32">
        <f>ROUND(ROUND(L78,2)*ROUND(G78,3),2)</f>
      </c>
      <c s="36" t="s">
        <v>104</v>
      </c>
      <c>
        <f>(M78*21)/100</f>
      </c>
      <c t="s">
        <v>27</v>
      </c>
    </row>
    <row r="79" spans="1:5" ht="12.75">
      <c r="A79" s="35" t="s">
        <v>55</v>
      </c>
      <c r="E79" s="39" t="s">
        <v>5</v>
      </c>
    </row>
    <row r="80" spans="1:5" ht="12.75">
      <c r="A80" s="35" t="s">
        <v>57</v>
      </c>
      <c r="E80" s="40" t="s">
        <v>895</v>
      </c>
    </row>
    <row r="81" spans="1:5" ht="12.75">
      <c r="A81" t="s">
        <v>58</v>
      </c>
      <c r="E81" s="39" t="s">
        <v>899</v>
      </c>
    </row>
    <row r="82" spans="1:16" ht="12.75">
      <c r="A82" t="s">
        <v>49</v>
      </c>
      <c s="34" t="s">
        <v>173</v>
      </c>
      <c s="34" t="s">
        <v>900</v>
      </c>
      <c s="35" t="s">
        <v>5</v>
      </c>
      <c s="6" t="s">
        <v>901</v>
      </c>
      <c s="36" t="s">
        <v>73</v>
      </c>
      <c s="37">
        <v>2</v>
      </c>
      <c s="36">
        <v>0</v>
      </c>
      <c s="36">
        <f>ROUND(G82*H82,6)</f>
      </c>
      <c r="L82" s="38">
        <v>0</v>
      </c>
      <c s="32">
        <f>ROUND(ROUND(L82,2)*ROUND(G82,3),2)</f>
      </c>
      <c s="36" t="s">
        <v>104</v>
      </c>
      <c>
        <f>(M82*21)/100</f>
      </c>
      <c t="s">
        <v>27</v>
      </c>
    </row>
    <row r="83" spans="1:5" ht="12.75">
      <c r="A83" s="35" t="s">
        <v>55</v>
      </c>
      <c r="E83" s="39" t="s">
        <v>5</v>
      </c>
    </row>
    <row r="84" spans="1:5" ht="25.5">
      <c r="A84" s="35" t="s">
        <v>57</v>
      </c>
      <c r="E84" s="40" t="s">
        <v>902</v>
      </c>
    </row>
    <row r="85" spans="1:5" ht="12.75">
      <c r="A85" t="s">
        <v>58</v>
      </c>
      <c r="E85" s="39" t="s">
        <v>867</v>
      </c>
    </row>
    <row r="86" spans="1:16" ht="12.75">
      <c r="A86" t="s">
        <v>49</v>
      </c>
      <c s="34" t="s">
        <v>177</v>
      </c>
      <c s="34" t="s">
        <v>903</v>
      </c>
      <c s="35" t="s">
        <v>5</v>
      </c>
      <c s="6" t="s">
        <v>904</v>
      </c>
      <c s="36" t="s">
        <v>73</v>
      </c>
      <c s="37">
        <v>1</v>
      </c>
      <c s="36">
        <v>0</v>
      </c>
      <c s="36">
        <f>ROUND(G86*H86,6)</f>
      </c>
      <c r="L86" s="38">
        <v>0</v>
      </c>
      <c s="32">
        <f>ROUND(ROUND(L86,2)*ROUND(G86,3),2)</f>
      </c>
      <c s="36" t="s">
        <v>104</v>
      </c>
      <c>
        <f>(M86*21)/100</f>
      </c>
      <c t="s">
        <v>27</v>
      </c>
    </row>
    <row r="87" spans="1:5" ht="12.75">
      <c r="A87" s="35" t="s">
        <v>55</v>
      </c>
      <c r="E87" s="39" t="s">
        <v>5</v>
      </c>
    </row>
    <row r="88" spans="1:5" ht="25.5">
      <c r="A88" s="35" t="s">
        <v>57</v>
      </c>
      <c r="E88" s="40" t="s">
        <v>905</v>
      </c>
    </row>
    <row r="89" spans="1:5" ht="12.75">
      <c r="A89" t="s">
        <v>58</v>
      </c>
      <c r="E89" s="39" t="s">
        <v>867</v>
      </c>
    </row>
    <row r="90" spans="1:13" ht="12.75">
      <c r="A90" t="s">
        <v>46</v>
      </c>
      <c r="C90" s="31" t="s">
        <v>82</v>
      </c>
      <c r="E90" s="33" t="s">
        <v>906</v>
      </c>
      <c r="J90" s="32">
        <f>0</f>
      </c>
      <c s="32">
        <f>0</f>
      </c>
      <c s="32">
        <f>0+L91</f>
      </c>
      <c s="32">
        <f>0+M91</f>
      </c>
    </row>
    <row r="91" spans="1:16" ht="12.75">
      <c r="A91" t="s">
        <v>49</v>
      </c>
      <c s="34" t="s">
        <v>182</v>
      </c>
      <c s="34" t="s">
        <v>907</v>
      </c>
      <c s="35" t="s">
        <v>5</v>
      </c>
      <c s="6" t="s">
        <v>908</v>
      </c>
      <c s="36" t="s">
        <v>64</v>
      </c>
      <c s="37">
        <v>10</v>
      </c>
      <c s="36">
        <v>0</v>
      </c>
      <c s="36">
        <f>ROUND(G91*H91,6)</f>
      </c>
      <c r="L91" s="38">
        <v>0</v>
      </c>
      <c s="32">
        <f>ROUND(ROUND(L91,2)*ROUND(G91,3),2)</f>
      </c>
      <c s="36" t="s">
        <v>54</v>
      </c>
      <c>
        <f>(M91*21)/100</f>
      </c>
      <c t="s">
        <v>27</v>
      </c>
    </row>
    <row r="92" spans="1:5" ht="12.75">
      <c r="A92" s="35" t="s">
        <v>55</v>
      </c>
      <c r="E92" s="39" t="s">
        <v>5</v>
      </c>
    </row>
    <row r="93" spans="1:5" ht="51">
      <c r="A93" s="35" t="s">
        <v>57</v>
      </c>
      <c r="E93" s="40" t="s">
        <v>909</v>
      </c>
    </row>
    <row r="94" spans="1:5" ht="255">
      <c r="A94" t="s">
        <v>58</v>
      </c>
      <c r="E94" s="39" t="s">
        <v>784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819</v>
      </c>
      <c s="41">
        <f>Rekapitulace!C21</f>
      </c>
      <c s="20" t="s">
        <v>0</v>
      </c>
      <c t="s">
        <v>23</v>
      </c>
      <c t="s">
        <v>27</v>
      </c>
    </row>
    <row r="4" spans="1:16" ht="32" customHeight="1">
      <c r="A4" s="24" t="s">
        <v>20</v>
      </c>
      <c s="25" t="s">
        <v>28</v>
      </c>
      <c s="27" t="s">
        <v>819</v>
      </c>
      <c r="E4" s="26" t="s">
        <v>780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912</v>
      </c>
      <c r="E8" s="30" t="s">
        <v>911</v>
      </c>
      <c r="J8" s="29">
        <f>0+J9</f>
      </c>
      <c s="29">
        <f>0+K9</f>
      </c>
      <c s="29">
        <f>0+L9</f>
      </c>
      <c s="29">
        <f>0+M9</f>
      </c>
    </row>
    <row r="9" spans="1:13" ht="12.75">
      <c r="A9" t="s">
        <v>46</v>
      </c>
      <c r="C9" s="31" t="s">
        <v>823</v>
      </c>
      <c r="E9" s="33" t="s">
        <v>824</v>
      </c>
      <c r="J9" s="32">
        <f>0</f>
      </c>
      <c s="32">
        <f>0</f>
      </c>
      <c s="32">
        <f>0+L10+L14+L18+L22+L26+L30+L34+L38+L42</f>
      </c>
      <c s="32">
        <f>0+M10+M14+M18+M22+M26+M30+M34+M38+M42</f>
      </c>
    </row>
    <row r="10" spans="1:16" ht="12.75">
      <c r="A10" t="s">
        <v>49</v>
      </c>
      <c s="34" t="s">
        <v>50</v>
      </c>
      <c s="34" t="s">
        <v>913</v>
      </c>
      <c s="35" t="s">
        <v>5</v>
      </c>
      <c s="6" t="s">
        <v>914</v>
      </c>
      <c s="36" t="s">
        <v>64</v>
      </c>
      <c s="37">
        <v>9</v>
      </c>
      <c s="36">
        <v>0</v>
      </c>
      <c s="36">
        <f>ROUND(G10*H10,6)</f>
      </c>
      <c r="L10" s="38">
        <v>0</v>
      </c>
      <c s="32">
        <f>ROUND(ROUND(L10,2)*ROUND(G10,3),2)</f>
      </c>
      <c s="36" t="s">
        <v>104</v>
      </c>
      <c>
        <f>(M10*21)/100</f>
      </c>
      <c t="s">
        <v>27</v>
      </c>
    </row>
    <row r="11" spans="1:5" ht="12.75">
      <c r="A11" s="35" t="s">
        <v>55</v>
      </c>
      <c r="E11" s="39" t="s">
        <v>5</v>
      </c>
    </row>
    <row r="12" spans="1:5" ht="25.5">
      <c r="A12" s="35" t="s">
        <v>57</v>
      </c>
      <c r="E12" s="40" t="s">
        <v>915</v>
      </c>
    </row>
    <row r="13" spans="1:5" ht="12.75">
      <c r="A13" t="s">
        <v>58</v>
      </c>
      <c r="E13" s="39" t="s">
        <v>916</v>
      </c>
    </row>
    <row r="14" spans="1:16" ht="12.75">
      <c r="A14" t="s">
        <v>49</v>
      </c>
      <c s="34" t="s">
        <v>27</v>
      </c>
      <c s="34" t="s">
        <v>917</v>
      </c>
      <c s="35" t="s">
        <v>5</v>
      </c>
      <c s="6" t="s">
        <v>854</v>
      </c>
      <c s="36" t="s">
        <v>830</v>
      </c>
      <c s="37">
        <v>1</v>
      </c>
      <c s="36">
        <v>0</v>
      </c>
      <c s="36">
        <f>ROUND(G14*H14,6)</f>
      </c>
      <c r="L14" s="38">
        <v>0</v>
      </c>
      <c s="32">
        <f>ROUND(ROUND(L14,2)*ROUND(G14,3),2)</f>
      </c>
      <c s="36" t="s">
        <v>104</v>
      </c>
      <c>
        <f>(M14*21)/100</f>
      </c>
      <c t="s">
        <v>27</v>
      </c>
    </row>
    <row r="15" spans="1:5" ht="12.75">
      <c r="A15" s="35" t="s">
        <v>55</v>
      </c>
      <c r="E15" s="39" t="s">
        <v>5</v>
      </c>
    </row>
    <row r="16" spans="1:5" ht="12.75">
      <c r="A16" s="35" t="s">
        <v>57</v>
      </c>
      <c r="E16" s="40" t="s">
        <v>831</v>
      </c>
    </row>
    <row r="17" spans="1:5" ht="318.75">
      <c r="A17" t="s">
        <v>58</v>
      </c>
      <c r="E17" s="39" t="s">
        <v>855</v>
      </c>
    </row>
    <row r="18" spans="1:16" ht="12.75">
      <c r="A18" t="s">
        <v>49</v>
      </c>
      <c s="34" t="s">
        <v>26</v>
      </c>
      <c s="34" t="s">
        <v>833</v>
      </c>
      <c s="35" t="s">
        <v>5</v>
      </c>
      <c s="6" t="s">
        <v>694</v>
      </c>
      <c s="36" t="s">
        <v>830</v>
      </c>
      <c s="37">
        <v>1</v>
      </c>
      <c s="36">
        <v>0</v>
      </c>
      <c s="36">
        <f>ROUND(G18*H18,6)</f>
      </c>
      <c r="L18" s="38">
        <v>0</v>
      </c>
      <c s="32">
        <f>ROUND(ROUND(L18,2)*ROUND(G18,3),2)</f>
      </c>
      <c s="36" t="s">
        <v>104</v>
      </c>
      <c>
        <f>(M18*21)/100</f>
      </c>
      <c t="s">
        <v>27</v>
      </c>
    </row>
    <row r="19" spans="1:5" ht="12.75">
      <c r="A19" s="35" t="s">
        <v>55</v>
      </c>
      <c r="E19" s="39" t="s">
        <v>5</v>
      </c>
    </row>
    <row r="20" spans="1:5" ht="25.5">
      <c r="A20" s="35" t="s">
        <v>57</v>
      </c>
      <c r="E20" s="40" t="s">
        <v>918</v>
      </c>
    </row>
    <row r="21" spans="1:5" ht="318.75">
      <c r="A21" t="s">
        <v>58</v>
      </c>
      <c r="E21" s="39" t="s">
        <v>855</v>
      </c>
    </row>
    <row r="22" spans="1:16" ht="12.75">
      <c r="A22" t="s">
        <v>49</v>
      </c>
      <c s="34" t="s">
        <v>66</v>
      </c>
      <c s="34" t="s">
        <v>919</v>
      </c>
      <c s="35" t="s">
        <v>5</v>
      </c>
      <c s="6" t="s">
        <v>845</v>
      </c>
      <c s="36" t="s">
        <v>830</v>
      </c>
      <c s="37">
        <v>1</v>
      </c>
      <c s="36">
        <v>0</v>
      </c>
      <c s="36">
        <f>ROUND(G22*H22,6)</f>
      </c>
      <c r="L22" s="38">
        <v>0</v>
      </c>
      <c s="32">
        <f>ROUND(ROUND(L22,2)*ROUND(G22,3),2)</f>
      </c>
      <c s="36" t="s">
        <v>104</v>
      </c>
      <c>
        <f>(M22*21)/100</f>
      </c>
      <c t="s">
        <v>27</v>
      </c>
    </row>
    <row r="23" spans="1:5" ht="12.75">
      <c r="A23" s="35" t="s">
        <v>55</v>
      </c>
      <c r="E23" s="39" t="s">
        <v>5</v>
      </c>
    </row>
    <row r="24" spans="1:5" ht="25.5">
      <c r="A24" s="35" t="s">
        <v>57</v>
      </c>
      <c r="E24" s="40" t="s">
        <v>835</v>
      </c>
    </row>
    <row r="25" spans="1:5" ht="12.75">
      <c r="A25" t="s">
        <v>58</v>
      </c>
      <c r="E25" s="39" t="s">
        <v>5</v>
      </c>
    </row>
    <row r="26" spans="1:16" ht="12.75">
      <c r="A26" t="s">
        <v>49</v>
      </c>
      <c s="34" t="s">
        <v>70</v>
      </c>
      <c s="34" t="s">
        <v>876</v>
      </c>
      <c s="35" t="s">
        <v>5</v>
      </c>
      <c s="6" t="s">
        <v>920</v>
      </c>
      <c s="36" t="s">
        <v>73</v>
      </c>
      <c s="37">
        <v>1</v>
      </c>
      <c s="36">
        <v>0</v>
      </c>
      <c s="36">
        <f>ROUND(G26*H26,6)</f>
      </c>
      <c r="L26" s="38">
        <v>0</v>
      </c>
      <c s="32">
        <f>ROUND(ROUND(L26,2)*ROUND(G26,3),2)</f>
      </c>
      <c s="36" t="s">
        <v>104</v>
      </c>
      <c>
        <f>(M26*21)/100</f>
      </c>
      <c t="s">
        <v>27</v>
      </c>
    </row>
    <row r="27" spans="1:5" ht="12.75">
      <c r="A27" s="35" t="s">
        <v>55</v>
      </c>
      <c r="E27" s="39" t="s">
        <v>5</v>
      </c>
    </row>
    <row r="28" spans="1:5" ht="25.5">
      <c r="A28" s="35" t="s">
        <v>57</v>
      </c>
      <c r="E28" s="40" t="s">
        <v>921</v>
      </c>
    </row>
    <row r="29" spans="1:5" ht="12.75">
      <c r="A29" t="s">
        <v>58</v>
      </c>
      <c r="E29" s="39" t="s">
        <v>922</v>
      </c>
    </row>
    <row r="30" spans="1:16" ht="12.75">
      <c r="A30" t="s">
        <v>49</v>
      </c>
      <c s="34" t="s">
        <v>76</v>
      </c>
      <c s="34" t="s">
        <v>887</v>
      </c>
      <c s="35" t="s">
        <v>5</v>
      </c>
      <c s="6" t="s">
        <v>923</v>
      </c>
      <c s="36" t="s">
        <v>73</v>
      </c>
      <c s="37">
        <v>1</v>
      </c>
      <c s="36">
        <v>0</v>
      </c>
      <c s="36">
        <f>ROUND(G30*H30,6)</f>
      </c>
      <c r="L30" s="38">
        <v>0</v>
      </c>
      <c s="32">
        <f>ROUND(ROUND(L30,2)*ROUND(G30,3),2)</f>
      </c>
      <c s="36" t="s">
        <v>104</v>
      </c>
      <c>
        <f>(M30*21)/100</f>
      </c>
      <c t="s">
        <v>27</v>
      </c>
    </row>
    <row r="31" spans="1:5" ht="12.75">
      <c r="A31" s="35" t="s">
        <v>55</v>
      </c>
      <c r="E31" s="39" t="s">
        <v>5</v>
      </c>
    </row>
    <row r="32" spans="1:5" ht="25.5">
      <c r="A32" s="35" t="s">
        <v>57</v>
      </c>
      <c r="E32" s="40" t="s">
        <v>924</v>
      </c>
    </row>
    <row r="33" spans="1:5" ht="12.75">
      <c r="A33" t="s">
        <v>58</v>
      </c>
      <c r="E33" s="39" t="s">
        <v>925</v>
      </c>
    </row>
    <row r="34" spans="1:16" ht="12.75">
      <c r="A34" t="s">
        <v>49</v>
      </c>
      <c s="34" t="s">
        <v>79</v>
      </c>
      <c s="34" t="s">
        <v>926</v>
      </c>
      <c s="35" t="s">
        <v>5</v>
      </c>
      <c s="6" t="s">
        <v>851</v>
      </c>
      <c s="36" t="s">
        <v>64</v>
      </c>
      <c s="37">
        <v>9</v>
      </c>
      <c s="36">
        <v>0</v>
      </c>
      <c s="36">
        <f>ROUND(G34*H34,6)</f>
      </c>
      <c r="L34" s="38">
        <v>0</v>
      </c>
      <c s="32">
        <f>ROUND(ROUND(L34,2)*ROUND(G34,3),2)</f>
      </c>
      <c s="36" t="s">
        <v>104</v>
      </c>
      <c>
        <f>(M34*21)/100</f>
      </c>
      <c t="s">
        <v>27</v>
      </c>
    </row>
    <row r="35" spans="1:5" ht="12.75">
      <c r="A35" s="35" t="s">
        <v>55</v>
      </c>
      <c r="E35" s="39" t="s">
        <v>5</v>
      </c>
    </row>
    <row r="36" spans="1:5" ht="12.75">
      <c r="A36" s="35" t="s">
        <v>57</v>
      </c>
      <c r="E36" s="40" t="s">
        <v>927</v>
      </c>
    </row>
    <row r="37" spans="1:5" ht="12.75">
      <c r="A37" t="s">
        <v>58</v>
      </c>
      <c r="E37" s="39" t="s">
        <v>5</v>
      </c>
    </row>
    <row r="38" spans="1:16" ht="12.75">
      <c r="A38" t="s">
        <v>49</v>
      </c>
      <c s="34" t="s">
        <v>82</v>
      </c>
      <c s="34" t="s">
        <v>850</v>
      </c>
      <c s="35" t="s">
        <v>5</v>
      </c>
      <c s="6" t="s">
        <v>871</v>
      </c>
      <c s="36" t="s">
        <v>64</v>
      </c>
      <c s="37">
        <v>9</v>
      </c>
      <c s="36">
        <v>0</v>
      </c>
      <c s="36">
        <f>ROUND(G38*H38,6)</f>
      </c>
      <c r="L38" s="38">
        <v>0</v>
      </c>
      <c s="32">
        <f>ROUND(ROUND(L38,2)*ROUND(G38,3),2)</f>
      </c>
      <c s="36" t="s">
        <v>104</v>
      </c>
      <c>
        <f>(M38*21)/100</f>
      </c>
      <c t="s">
        <v>27</v>
      </c>
    </row>
    <row r="39" spans="1:5" ht="12.75">
      <c r="A39" s="35" t="s">
        <v>55</v>
      </c>
      <c r="E39" s="39" t="s">
        <v>5</v>
      </c>
    </row>
    <row r="40" spans="1:5" ht="12.75">
      <c r="A40" s="35" t="s">
        <v>57</v>
      </c>
      <c r="E40" s="40" t="s">
        <v>927</v>
      </c>
    </row>
    <row r="41" spans="1:5" ht="12.75">
      <c r="A41" t="s">
        <v>58</v>
      </c>
      <c r="E41" s="39" t="s">
        <v>5</v>
      </c>
    </row>
    <row r="42" spans="1:16" ht="25.5">
      <c r="A42" t="s">
        <v>49</v>
      </c>
      <c s="34" t="s">
        <v>87</v>
      </c>
      <c s="34" t="s">
        <v>928</v>
      </c>
      <c s="35" t="s">
        <v>5</v>
      </c>
      <c s="6" t="s">
        <v>929</v>
      </c>
      <c s="36" t="s">
        <v>830</v>
      </c>
      <c s="37">
        <v>1</v>
      </c>
      <c s="36">
        <v>0</v>
      </c>
      <c s="36">
        <f>ROUND(G42*H42,6)</f>
      </c>
      <c r="L42" s="38">
        <v>0</v>
      </c>
      <c s="32">
        <f>ROUND(ROUND(L42,2)*ROUND(G42,3),2)</f>
      </c>
      <c s="36" t="s">
        <v>104</v>
      </c>
      <c>
        <f>(M42*21)/100</f>
      </c>
      <c t="s">
        <v>27</v>
      </c>
    </row>
    <row r="43" spans="1:5" ht="12.75">
      <c r="A43" s="35" t="s">
        <v>55</v>
      </c>
      <c r="E43" s="39" t="s">
        <v>5</v>
      </c>
    </row>
    <row r="44" spans="1:5" ht="25.5">
      <c r="A44" s="35" t="s">
        <v>57</v>
      </c>
      <c r="E44" s="40" t="s">
        <v>835</v>
      </c>
    </row>
    <row r="45" spans="1:5" ht="25.5">
      <c r="A45" t="s">
        <v>58</v>
      </c>
      <c r="E45" s="39" t="s">
        <v>930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Rekapitulace!C25</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COUNTIFS(L8:L189,"=0",A8:A189,"P")+COUNTIFS(L8:L189,"",A8:A189,"P")+SUM(Q8:Q189)</f>
      </c>
    </row>
    <row r="8" spans="1:13" ht="12.75">
      <c r="A8" t="s">
        <v>44</v>
      </c>
      <c r="C8" s="28" t="s">
        <v>935</v>
      </c>
      <c r="E8" s="30" t="s">
        <v>934</v>
      </c>
      <c r="J8" s="29">
        <f>0+J9+J26+J63+J108</f>
      </c>
      <c s="29">
        <f>0+K9+K26+K63+K108</f>
      </c>
      <c s="29">
        <f>0+L9+L26+L63+L108</f>
      </c>
      <c s="29">
        <f>0+M9+M26+M63+M108</f>
      </c>
    </row>
    <row r="9" spans="1:13" ht="12.75">
      <c r="A9" t="s">
        <v>46</v>
      </c>
      <c r="C9" s="31" t="s">
        <v>936</v>
      </c>
      <c r="E9" s="33" t="s">
        <v>542</v>
      </c>
      <c r="J9" s="32">
        <f>0</f>
      </c>
      <c s="32">
        <f>0</f>
      </c>
      <c s="32">
        <f>0+L10+L14+L18+L22</f>
      </c>
      <c s="32">
        <f>0+M10+M14+M18+M22</f>
      </c>
    </row>
    <row r="10" spans="1:16" ht="25.5">
      <c r="A10" t="s">
        <v>49</v>
      </c>
      <c s="34" t="s">
        <v>50</v>
      </c>
      <c s="34" t="s">
        <v>108</v>
      </c>
      <c s="35" t="s">
        <v>109</v>
      </c>
      <c s="6" t="s">
        <v>110</v>
      </c>
      <c s="36" t="s">
        <v>111</v>
      </c>
      <c s="37">
        <v>564</v>
      </c>
      <c s="36">
        <v>0</v>
      </c>
      <c s="36">
        <f>ROUND(G10*H10,6)</f>
      </c>
      <c r="L10" s="38">
        <v>0</v>
      </c>
      <c s="32">
        <f>ROUND(ROUND(L10,2)*ROUND(G10,3),2)</f>
      </c>
      <c s="36" t="s">
        <v>104</v>
      </c>
      <c>
        <f>(M10*21)/100</f>
      </c>
      <c t="s">
        <v>27</v>
      </c>
    </row>
    <row r="11" spans="1:5" ht="25.5">
      <c r="A11" s="35" t="s">
        <v>55</v>
      </c>
      <c r="E11" s="39" t="s">
        <v>112</v>
      </c>
    </row>
    <row r="12" spans="1:5" ht="12.75">
      <c r="A12" s="35" t="s">
        <v>57</v>
      </c>
      <c r="E12" s="40" t="s">
        <v>937</v>
      </c>
    </row>
    <row r="13" spans="1:5" ht="165.75">
      <c r="A13" t="s">
        <v>58</v>
      </c>
      <c r="E13" s="39" t="s">
        <v>114</v>
      </c>
    </row>
    <row r="14" spans="1:16" ht="25.5">
      <c r="A14" t="s">
        <v>49</v>
      </c>
      <c s="34" t="s">
        <v>27</v>
      </c>
      <c s="34" t="s">
        <v>938</v>
      </c>
      <c s="35" t="s">
        <v>939</v>
      </c>
      <c s="6" t="s">
        <v>940</v>
      </c>
      <c s="36" t="s">
        <v>111</v>
      </c>
      <c s="37">
        <v>114</v>
      </c>
      <c s="36">
        <v>0</v>
      </c>
      <c s="36">
        <f>ROUND(G14*H14,6)</f>
      </c>
      <c r="L14" s="38">
        <v>0</v>
      </c>
      <c s="32">
        <f>ROUND(ROUND(L14,2)*ROUND(G14,3),2)</f>
      </c>
      <c s="36" t="s">
        <v>104</v>
      </c>
      <c>
        <f>(M14*21)/100</f>
      </c>
      <c t="s">
        <v>27</v>
      </c>
    </row>
    <row r="15" spans="1:5" ht="25.5">
      <c r="A15" s="35" t="s">
        <v>55</v>
      </c>
      <c r="E15" s="39" t="s">
        <v>112</v>
      </c>
    </row>
    <row r="16" spans="1:5" ht="25.5">
      <c r="A16" s="35" t="s">
        <v>57</v>
      </c>
      <c r="E16" s="40" t="s">
        <v>941</v>
      </c>
    </row>
    <row r="17" spans="1:5" ht="165.75">
      <c r="A17" t="s">
        <v>58</v>
      </c>
      <c r="E17" s="39" t="s">
        <v>114</v>
      </c>
    </row>
    <row r="18" spans="1:16" ht="25.5">
      <c r="A18" t="s">
        <v>49</v>
      </c>
      <c s="34" t="s">
        <v>26</v>
      </c>
      <c s="34" t="s">
        <v>543</v>
      </c>
      <c s="35" t="s">
        <v>544</v>
      </c>
      <c s="6" t="s">
        <v>545</v>
      </c>
      <c s="36" t="s">
        <v>111</v>
      </c>
      <c s="37">
        <v>60</v>
      </c>
      <c s="36">
        <v>0</v>
      </c>
      <c s="36">
        <f>ROUND(G18*H18,6)</f>
      </c>
      <c r="L18" s="38">
        <v>0</v>
      </c>
      <c s="32">
        <f>ROUND(ROUND(L18,2)*ROUND(G18,3),2)</f>
      </c>
      <c s="36" t="s">
        <v>104</v>
      </c>
      <c>
        <f>(M18*21)/100</f>
      </c>
      <c t="s">
        <v>27</v>
      </c>
    </row>
    <row r="19" spans="1:5" ht="25.5">
      <c r="A19" s="35" t="s">
        <v>55</v>
      </c>
      <c r="E19" s="39" t="s">
        <v>112</v>
      </c>
    </row>
    <row r="20" spans="1:5" ht="25.5">
      <c r="A20" s="35" t="s">
        <v>57</v>
      </c>
      <c r="E20" s="40" t="s">
        <v>942</v>
      </c>
    </row>
    <row r="21" spans="1:5" ht="165.75">
      <c r="A21" t="s">
        <v>58</v>
      </c>
      <c r="E21" s="39" t="s">
        <v>114</v>
      </c>
    </row>
    <row r="22" spans="1:16" ht="25.5">
      <c r="A22" t="s">
        <v>49</v>
      </c>
      <c s="34" t="s">
        <v>66</v>
      </c>
      <c s="34" t="s">
        <v>943</v>
      </c>
      <c s="35" t="s">
        <v>944</v>
      </c>
      <c s="6" t="s">
        <v>945</v>
      </c>
      <c s="36" t="s">
        <v>111</v>
      </c>
      <c s="37">
        <v>114</v>
      </c>
      <c s="36">
        <v>0</v>
      </c>
      <c s="36">
        <f>ROUND(G22*H22,6)</f>
      </c>
      <c r="L22" s="38">
        <v>0</v>
      </c>
      <c s="32">
        <f>ROUND(ROUND(L22,2)*ROUND(G22,3),2)</f>
      </c>
      <c s="36" t="s">
        <v>104</v>
      </c>
      <c>
        <f>(M22*21)/100</f>
      </c>
      <c t="s">
        <v>27</v>
      </c>
    </row>
    <row r="23" spans="1:5" ht="25.5">
      <c r="A23" s="35" t="s">
        <v>55</v>
      </c>
      <c r="E23" s="39" t="s">
        <v>112</v>
      </c>
    </row>
    <row r="24" spans="1:5" ht="25.5">
      <c r="A24" s="35" t="s">
        <v>57</v>
      </c>
      <c r="E24" s="40" t="s">
        <v>946</v>
      </c>
    </row>
    <row r="25" spans="1:5" ht="165.75">
      <c r="A25" t="s">
        <v>58</v>
      </c>
      <c r="E25" s="39" t="s">
        <v>114</v>
      </c>
    </row>
    <row r="26" spans="1:13" ht="12.75">
      <c r="A26" t="s">
        <v>46</v>
      </c>
      <c r="C26" s="31" t="s">
        <v>50</v>
      </c>
      <c r="E26" s="33" t="s">
        <v>694</v>
      </c>
      <c r="J26" s="32">
        <f>0</f>
      </c>
      <c s="32">
        <f>0</f>
      </c>
      <c s="32">
        <f>0+L27+L31+L35+L39+L43+L47+L51+L55+L59</f>
      </c>
      <c s="32">
        <f>0+M27+M31+M35+M39+M43+M47+M51+M55+M59</f>
      </c>
    </row>
    <row r="27" spans="1:16" ht="12.75">
      <c r="A27" t="s">
        <v>49</v>
      </c>
      <c s="34" t="s">
        <v>70</v>
      </c>
      <c s="34" t="s">
        <v>947</v>
      </c>
      <c s="35" t="s">
        <v>5</v>
      </c>
      <c s="6" t="s">
        <v>948</v>
      </c>
      <c s="36" t="s">
        <v>53</v>
      </c>
      <c s="37">
        <v>47.5</v>
      </c>
      <c s="36">
        <v>0</v>
      </c>
      <c s="36">
        <f>ROUND(G27*H27,6)</f>
      </c>
      <c r="L27" s="38">
        <v>0</v>
      </c>
      <c s="32">
        <f>ROUND(ROUND(L27,2)*ROUND(G27,3),2)</f>
      </c>
      <c s="36" t="s">
        <v>54</v>
      </c>
      <c>
        <f>(M27*21)/100</f>
      </c>
      <c t="s">
        <v>27</v>
      </c>
    </row>
    <row r="28" spans="1:5" ht="12.75">
      <c r="A28" s="35" t="s">
        <v>55</v>
      </c>
      <c r="E28" s="39" t="s">
        <v>5</v>
      </c>
    </row>
    <row r="29" spans="1:5" ht="127.5">
      <c r="A29" s="35" t="s">
        <v>57</v>
      </c>
      <c r="E29" s="40" t="s">
        <v>949</v>
      </c>
    </row>
    <row r="30" spans="1:5" ht="63.75">
      <c r="A30" t="s">
        <v>58</v>
      </c>
      <c r="E30" s="39" t="s">
        <v>950</v>
      </c>
    </row>
    <row r="31" spans="1:16" ht="25.5">
      <c r="A31" t="s">
        <v>49</v>
      </c>
      <c s="34" t="s">
        <v>76</v>
      </c>
      <c s="34" t="s">
        <v>951</v>
      </c>
      <c s="35" t="s">
        <v>5</v>
      </c>
      <c s="6" t="s">
        <v>952</v>
      </c>
      <c s="36" t="s">
        <v>953</v>
      </c>
      <c s="37">
        <v>2280</v>
      </c>
      <c s="36">
        <v>0</v>
      </c>
      <c s="36">
        <f>ROUND(G31*H31,6)</f>
      </c>
      <c r="L31" s="38">
        <v>0</v>
      </c>
      <c s="32">
        <f>ROUND(ROUND(L31,2)*ROUND(G31,3),2)</f>
      </c>
      <c s="36" t="s">
        <v>54</v>
      </c>
      <c>
        <f>(M31*21)/100</f>
      </c>
      <c t="s">
        <v>27</v>
      </c>
    </row>
    <row r="32" spans="1:5" ht="12.75">
      <c r="A32" s="35" t="s">
        <v>55</v>
      </c>
      <c r="E32" s="39" t="s">
        <v>5</v>
      </c>
    </row>
    <row r="33" spans="1:5" ht="51">
      <c r="A33" s="35" t="s">
        <v>57</v>
      </c>
      <c r="E33" s="40" t="s">
        <v>954</v>
      </c>
    </row>
    <row r="34" spans="1:5" ht="25.5">
      <c r="A34" t="s">
        <v>58</v>
      </c>
      <c r="E34" s="39" t="s">
        <v>955</v>
      </c>
    </row>
    <row r="35" spans="1:16" ht="12.75">
      <c r="A35" t="s">
        <v>49</v>
      </c>
      <c s="34" t="s">
        <v>79</v>
      </c>
      <c s="34" t="s">
        <v>956</v>
      </c>
      <c s="35" t="s">
        <v>5</v>
      </c>
      <c s="6" t="s">
        <v>957</v>
      </c>
      <c s="36" t="s">
        <v>53</v>
      </c>
      <c s="37">
        <v>24</v>
      </c>
      <c s="36">
        <v>0</v>
      </c>
      <c s="36">
        <f>ROUND(G35*H35,6)</f>
      </c>
      <c r="L35" s="38">
        <v>0</v>
      </c>
      <c s="32">
        <f>ROUND(ROUND(L35,2)*ROUND(G35,3),2)</f>
      </c>
      <c s="36" t="s">
        <v>54</v>
      </c>
      <c>
        <f>(M35*21)/100</f>
      </c>
      <c t="s">
        <v>27</v>
      </c>
    </row>
    <row r="36" spans="1:5" ht="12.75">
      <c r="A36" s="35" t="s">
        <v>55</v>
      </c>
      <c r="E36" s="39" t="s">
        <v>5</v>
      </c>
    </row>
    <row r="37" spans="1:5" ht="25.5">
      <c r="A37" s="35" t="s">
        <v>57</v>
      </c>
      <c r="E37" s="40" t="s">
        <v>958</v>
      </c>
    </row>
    <row r="38" spans="1:5" ht="63.75">
      <c r="A38" t="s">
        <v>58</v>
      </c>
      <c r="E38" s="39" t="s">
        <v>950</v>
      </c>
    </row>
    <row r="39" spans="1:16" ht="12.75">
      <c r="A39" t="s">
        <v>49</v>
      </c>
      <c s="34" t="s">
        <v>82</v>
      </c>
      <c s="34" t="s">
        <v>959</v>
      </c>
      <c s="35" t="s">
        <v>5</v>
      </c>
      <c s="6" t="s">
        <v>960</v>
      </c>
      <c s="36" t="s">
        <v>953</v>
      </c>
      <c s="37">
        <v>6300</v>
      </c>
      <c s="36">
        <v>0</v>
      </c>
      <c s="36">
        <f>ROUND(G39*H39,6)</f>
      </c>
      <c r="L39" s="38">
        <v>0</v>
      </c>
      <c s="32">
        <f>ROUND(ROUND(L39,2)*ROUND(G39,3),2)</f>
      </c>
      <c s="36" t="s">
        <v>54</v>
      </c>
      <c>
        <f>(M39*21)/100</f>
      </c>
      <c t="s">
        <v>27</v>
      </c>
    </row>
    <row r="40" spans="1:5" ht="12.75">
      <c r="A40" s="35" t="s">
        <v>55</v>
      </c>
      <c r="E40" s="39" t="s">
        <v>5</v>
      </c>
    </row>
    <row r="41" spans="1:5" ht="38.25">
      <c r="A41" s="35" t="s">
        <v>57</v>
      </c>
      <c r="E41" s="40" t="s">
        <v>961</v>
      </c>
    </row>
    <row r="42" spans="1:5" ht="25.5">
      <c r="A42" t="s">
        <v>58</v>
      </c>
      <c r="E42" s="39" t="s">
        <v>955</v>
      </c>
    </row>
    <row r="43" spans="1:16" ht="25.5">
      <c r="A43" t="s">
        <v>49</v>
      </c>
      <c s="34" t="s">
        <v>87</v>
      </c>
      <c s="34" t="s">
        <v>962</v>
      </c>
      <c s="35" t="s">
        <v>5</v>
      </c>
      <c s="6" t="s">
        <v>963</v>
      </c>
      <c s="36" t="s">
        <v>53</v>
      </c>
      <c s="37">
        <v>57</v>
      </c>
      <c s="36">
        <v>0</v>
      </c>
      <c s="36">
        <f>ROUND(G43*H43,6)</f>
      </c>
      <c r="L43" s="38">
        <v>0</v>
      </c>
      <c s="32">
        <f>ROUND(ROUND(L43,2)*ROUND(G43,3),2)</f>
      </c>
      <c s="36" t="s">
        <v>54</v>
      </c>
      <c>
        <f>(M43*21)/100</f>
      </c>
      <c t="s">
        <v>27</v>
      </c>
    </row>
    <row r="44" spans="1:5" ht="12.75">
      <c r="A44" s="35" t="s">
        <v>55</v>
      </c>
      <c r="E44" s="39" t="s">
        <v>5</v>
      </c>
    </row>
    <row r="45" spans="1:5" ht="76.5">
      <c r="A45" s="35" t="s">
        <v>57</v>
      </c>
      <c r="E45" s="40" t="s">
        <v>964</v>
      </c>
    </row>
    <row r="46" spans="1:5" ht="63.75">
      <c r="A46" t="s">
        <v>58</v>
      </c>
      <c r="E46" s="39" t="s">
        <v>950</v>
      </c>
    </row>
    <row r="47" spans="1:16" ht="25.5">
      <c r="A47" t="s">
        <v>49</v>
      </c>
      <c s="34" t="s">
        <v>91</v>
      </c>
      <c s="34" t="s">
        <v>965</v>
      </c>
      <c s="35" t="s">
        <v>5</v>
      </c>
      <c s="6" t="s">
        <v>966</v>
      </c>
      <c s="36" t="s">
        <v>953</v>
      </c>
      <c s="37">
        <v>2280</v>
      </c>
      <c s="36">
        <v>0</v>
      </c>
      <c s="36">
        <f>ROUND(G47*H47,6)</f>
      </c>
      <c r="L47" s="38">
        <v>0</v>
      </c>
      <c s="32">
        <f>ROUND(ROUND(L47,2)*ROUND(G47,3),2)</f>
      </c>
      <c s="36" t="s">
        <v>54</v>
      </c>
      <c>
        <f>(M47*21)/100</f>
      </c>
      <c t="s">
        <v>27</v>
      </c>
    </row>
    <row r="48" spans="1:5" ht="12.75">
      <c r="A48" s="35" t="s">
        <v>55</v>
      </c>
      <c r="E48" s="39" t="s">
        <v>5</v>
      </c>
    </row>
    <row r="49" spans="1:5" ht="38.25">
      <c r="A49" s="35" t="s">
        <v>57</v>
      </c>
      <c r="E49" s="40" t="s">
        <v>967</v>
      </c>
    </row>
    <row r="50" spans="1:5" ht="25.5">
      <c r="A50" t="s">
        <v>58</v>
      </c>
      <c r="E50" s="39" t="s">
        <v>955</v>
      </c>
    </row>
    <row r="51" spans="1:16" ht="12.75">
      <c r="A51" t="s">
        <v>49</v>
      </c>
      <c s="34" t="s">
        <v>94</v>
      </c>
      <c s="34" t="s">
        <v>968</v>
      </c>
      <c s="35" t="s">
        <v>5</v>
      </c>
      <c s="6" t="s">
        <v>969</v>
      </c>
      <c s="36" t="s">
        <v>53</v>
      </c>
      <c s="37">
        <v>286.43</v>
      </c>
      <c s="36">
        <v>0</v>
      </c>
      <c s="36">
        <f>ROUND(G51*H51,6)</f>
      </c>
      <c r="L51" s="38">
        <v>0</v>
      </c>
      <c s="32">
        <f>ROUND(ROUND(L51,2)*ROUND(G51,3),2)</f>
      </c>
      <c s="36" t="s">
        <v>54</v>
      </c>
      <c>
        <f>(M51*21)/100</f>
      </c>
      <c t="s">
        <v>27</v>
      </c>
    </row>
    <row r="52" spans="1:5" ht="12.75">
      <c r="A52" s="35" t="s">
        <v>55</v>
      </c>
      <c r="E52" s="39" t="s">
        <v>5</v>
      </c>
    </row>
    <row r="53" spans="1:5" ht="114.75">
      <c r="A53" s="35" t="s">
        <v>57</v>
      </c>
      <c r="E53" s="40" t="s">
        <v>970</v>
      </c>
    </row>
    <row r="54" spans="1:5" ht="369.75">
      <c r="A54" t="s">
        <v>58</v>
      </c>
      <c r="E54" s="39" t="s">
        <v>971</v>
      </c>
    </row>
    <row r="55" spans="1:16" ht="12.75">
      <c r="A55" t="s">
        <v>49</v>
      </c>
      <c s="34" t="s">
        <v>98</v>
      </c>
      <c s="34" t="s">
        <v>972</v>
      </c>
      <c s="35" t="s">
        <v>5</v>
      </c>
      <c s="6" t="s">
        <v>973</v>
      </c>
      <c s="36" t="s">
        <v>686</v>
      </c>
      <c s="37">
        <v>5968.6</v>
      </c>
      <c s="36">
        <v>0</v>
      </c>
      <c s="36">
        <f>ROUND(G55*H55,6)</f>
      </c>
      <c r="L55" s="38">
        <v>0</v>
      </c>
      <c s="32">
        <f>ROUND(ROUND(L55,2)*ROUND(G55,3),2)</f>
      </c>
      <c s="36" t="s">
        <v>54</v>
      </c>
      <c>
        <f>(M55*21)/100</f>
      </c>
      <c t="s">
        <v>27</v>
      </c>
    </row>
    <row r="56" spans="1:5" ht="12.75">
      <c r="A56" s="35" t="s">
        <v>55</v>
      </c>
      <c r="E56" s="39" t="s">
        <v>5</v>
      </c>
    </row>
    <row r="57" spans="1:5" ht="25.5">
      <c r="A57" s="35" t="s">
        <v>57</v>
      </c>
      <c r="E57" s="40" t="s">
        <v>974</v>
      </c>
    </row>
    <row r="58" spans="1:5" ht="25.5">
      <c r="A58" t="s">
        <v>58</v>
      </c>
      <c r="E58" s="39" t="s">
        <v>702</v>
      </c>
    </row>
    <row r="59" spans="1:16" ht="25.5">
      <c r="A59" t="s">
        <v>49</v>
      </c>
      <c s="34" t="s">
        <v>101</v>
      </c>
      <c s="34" t="s">
        <v>728</v>
      </c>
      <c s="35" t="s">
        <v>729</v>
      </c>
      <c s="6" t="s">
        <v>730</v>
      </c>
      <c s="36" t="s">
        <v>111</v>
      </c>
      <c s="37">
        <v>572.86</v>
      </c>
      <c s="36">
        <v>0</v>
      </c>
      <c s="36">
        <f>ROUND(G59*H59,6)</f>
      </c>
      <c r="L59" s="38">
        <v>0</v>
      </c>
      <c s="32">
        <f>ROUND(ROUND(L59,2)*ROUND(G59,3),2)</f>
      </c>
      <c s="36" t="s">
        <v>104</v>
      </c>
      <c>
        <f>(M59*21)/100</f>
      </c>
      <c t="s">
        <v>27</v>
      </c>
    </row>
    <row r="60" spans="1:5" ht="25.5">
      <c r="A60" s="35" t="s">
        <v>55</v>
      </c>
      <c r="E60" s="39" t="s">
        <v>112</v>
      </c>
    </row>
    <row r="61" spans="1:5" ht="25.5">
      <c r="A61" s="35" t="s">
        <v>57</v>
      </c>
      <c r="E61" s="40" t="s">
        <v>975</v>
      </c>
    </row>
    <row r="62" spans="1:5" ht="165.75">
      <c r="A62" t="s">
        <v>58</v>
      </c>
      <c r="E62" s="39" t="s">
        <v>114</v>
      </c>
    </row>
    <row r="63" spans="1:13" ht="12.75">
      <c r="A63" t="s">
        <v>46</v>
      </c>
      <c r="C63" s="31" t="s">
        <v>70</v>
      </c>
      <c r="E63" s="33" t="s">
        <v>576</v>
      </c>
      <c r="J63" s="32">
        <f>0</f>
      </c>
      <c s="32">
        <f>0</f>
      </c>
      <c s="32">
        <f>0+L64+L68+L72+L76+L80+L84+L88+L92+L96+L100+L104</f>
      </c>
      <c s="32">
        <f>0+M64+M68+M72+M76+M80+M84+M88+M92+M96+M100+M104</f>
      </c>
    </row>
    <row r="64" spans="1:16" ht="12.75">
      <c r="A64" t="s">
        <v>49</v>
      </c>
      <c s="34" t="s">
        <v>107</v>
      </c>
      <c s="34" t="s">
        <v>756</v>
      </c>
      <c s="35" t="s">
        <v>5</v>
      </c>
      <c s="6" t="s">
        <v>757</v>
      </c>
      <c s="36" t="s">
        <v>681</v>
      </c>
      <c s="37">
        <v>290</v>
      </c>
      <c s="36">
        <v>0</v>
      </c>
      <c s="36">
        <f>ROUND(G64*H64,6)</f>
      </c>
      <c r="L64" s="38">
        <v>0</v>
      </c>
      <c s="32">
        <f>ROUND(ROUND(L64,2)*ROUND(G64,3),2)</f>
      </c>
      <c s="36" t="s">
        <v>54</v>
      </c>
      <c>
        <f>(M64*21)/100</f>
      </c>
      <c t="s">
        <v>27</v>
      </c>
    </row>
    <row r="65" spans="1:5" ht="12.75">
      <c r="A65" s="35" t="s">
        <v>55</v>
      </c>
      <c r="E65" s="39" t="s">
        <v>5</v>
      </c>
    </row>
    <row r="66" spans="1:5" ht="63.75">
      <c r="A66" s="35" t="s">
        <v>57</v>
      </c>
      <c r="E66" s="40" t="s">
        <v>976</v>
      </c>
    </row>
    <row r="67" spans="1:5" ht="51">
      <c r="A67" t="s">
        <v>58</v>
      </c>
      <c r="E67" s="39" t="s">
        <v>755</v>
      </c>
    </row>
    <row r="68" spans="1:16" ht="12.75">
      <c r="A68" t="s">
        <v>49</v>
      </c>
      <c s="34" t="s">
        <v>159</v>
      </c>
      <c s="34" t="s">
        <v>977</v>
      </c>
      <c s="35" t="s">
        <v>5</v>
      </c>
      <c s="6" t="s">
        <v>978</v>
      </c>
      <c s="36" t="s">
        <v>681</v>
      </c>
      <c s="37">
        <v>870</v>
      </c>
      <c s="36">
        <v>0</v>
      </c>
      <c s="36">
        <f>ROUND(G68*H68,6)</f>
      </c>
      <c r="L68" s="38">
        <v>0</v>
      </c>
      <c s="32">
        <f>ROUND(ROUND(L68,2)*ROUND(G68,3),2)</f>
      </c>
      <c s="36" t="s">
        <v>54</v>
      </c>
      <c>
        <f>(M68*21)/100</f>
      </c>
      <c t="s">
        <v>27</v>
      </c>
    </row>
    <row r="69" spans="1:5" ht="12.75">
      <c r="A69" s="35" t="s">
        <v>55</v>
      </c>
      <c r="E69" s="39" t="s">
        <v>5</v>
      </c>
    </row>
    <row r="70" spans="1:5" ht="76.5">
      <c r="A70" s="35" t="s">
        <v>57</v>
      </c>
      <c r="E70" s="40" t="s">
        <v>979</v>
      </c>
    </row>
    <row r="71" spans="1:5" ht="51">
      <c r="A71" t="s">
        <v>58</v>
      </c>
      <c r="E71" s="39" t="s">
        <v>768</v>
      </c>
    </row>
    <row r="72" spans="1:16" ht="12.75">
      <c r="A72" t="s">
        <v>49</v>
      </c>
      <c s="34" t="s">
        <v>163</v>
      </c>
      <c s="34" t="s">
        <v>980</v>
      </c>
      <c s="35" t="s">
        <v>5</v>
      </c>
      <c s="6" t="s">
        <v>981</v>
      </c>
      <c s="36" t="s">
        <v>681</v>
      </c>
      <c s="37">
        <v>930</v>
      </c>
      <c s="36">
        <v>0</v>
      </c>
      <c s="36">
        <f>ROUND(G72*H72,6)</f>
      </c>
      <c r="L72" s="38">
        <v>0</v>
      </c>
      <c s="32">
        <f>ROUND(ROUND(L72,2)*ROUND(G72,3),2)</f>
      </c>
      <c s="36" t="s">
        <v>54</v>
      </c>
      <c>
        <f>(M72*21)/100</f>
      </c>
      <c t="s">
        <v>27</v>
      </c>
    </row>
    <row r="73" spans="1:5" ht="12.75">
      <c r="A73" s="35" t="s">
        <v>55</v>
      </c>
      <c r="E73" s="39" t="s">
        <v>5</v>
      </c>
    </row>
    <row r="74" spans="1:5" ht="76.5">
      <c r="A74" s="35" t="s">
        <v>57</v>
      </c>
      <c r="E74" s="40" t="s">
        <v>982</v>
      </c>
    </row>
    <row r="75" spans="1:5" ht="51">
      <c r="A75" t="s">
        <v>58</v>
      </c>
      <c r="E75" s="39" t="s">
        <v>768</v>
      </c>
    </row>
    <row r="76" spans="1:16" ht="12.75">
      <c r="A76" t="s">
        <v>49</v>
      </c>
      <c s="34" t="s">
        <v>167</v>
      </c>
      <c s="34" t="s">
        <v>776</v>
      </c>
      <c s="35" t="s">
        <v>5</v>
      </c>
      <c s="6" t="s">
        <v>777</v>
      </c>
      <c s="36" t="s">
        <v>681</v>
      </c>
      <c s="37">
        <v>900</v>
      </c>
      <c s="36">
        <v>0</v>
      </c>
      <c s="36">
        <f>ROUND(G76*H76,6)</f>
      </c>
      <c r="L76" s="38">
        <v>0</v>
      </c>
      <c s="32">
        <f>ROUND(ROUND(L76,2)*ROUND(G76,3),2)</f>
      </c>
      <c s="36" t="s">
        <v>54</v>
      </c>
      <c>
        <f>(M76*21)/100</f>
      </c>
      <c t="s">
        <v>27</v>
      </c>
    </row>
    <row r="77" spans="1:5" ht="12.75">
      <c r="A77" s="35" t="s">
        <v>55</v>
      </c>
      <c r="E77" s="39" t="s">
        <v>5</v>
      </c>
    </row>
    <row r="78" spans="1:5" ht="76.5">
      <c r="A78" s="35" t="s">
        <v>57</v>
      </c>
      <c r="E78" s="40" t="s">
        <v>983</v>
      </c>
    </row>
    <row r="79" spans="1:5" ht="140.25">
      <c r="A79" t="s">
        <v>58</v>
      </c>
      <c r="E79" s="39" t="s">
        <v>775</v>
      </c>
    </row>
    <row r="80" spans="1:16" ht="12.75">
      <c r="A80" t="s">
        <v>49</v>
      </c>
      <c s="34" t="s">
        <v>170</v>
      </c>
      <c s="34" t="s">
        <v>984</v>
      </c>
      <c s="35" t="s">
        <v>5</v>
      </c>
      <c s="6" t="s">
        <v>985</v>
      </c>
      <c s="36" t="s">
        <v>681</v>
      </c>
      <c s="37">
        <v>20</v>
      </c>
      <c s="36">
        <v>0</v>
      </c>
      <c s="36">
        <f>ROUND(G80*H80,6)</f>
      </c>
      <c r="L80" s="38">
        <v>0</v>
      </c>
      <c s="32">
        <f>ROUND(ROUND(L80,2)*ROUND(G80,3),2)</f>
      </c>
      <c s="36" t="s">
        <v>54</v>
      </c>
      <c>
        <f>(M80*21)/100</f>
      </c>
      <c t="s">
        <v>27</v>
      </c>
    </row>
    <row r="81" spans="1:5" ht="12.75">
      <c r="A81" s="35" t="s">
        <v>55</v>
      </c>
      <c r="E81" s="39" t="s">
        <v>5</v>
      </c>
    </row>
    <row r="82" spans="1:5" ht="38.25">
      <c r="A82" s="35" t="s">
        <v>57</v>
      </c>
      <c r="E82" s="40" t="s">
        <v>986</v>
      </c>
    </row>
    <row r="83" spans="1:5" ht="153">
      <c r="A83" t="s">
        <v>58</v>
      </c>
      <c r="E83" s="39" t="s">
        <v>987</v>
      </c>
    </row>
    <row r="84" spans="1:16" ht="12.75">
      <c r="A84" t="s">
        <v>49</v>
      </c>
      <c s="34" t="s">
        <v>173</v>
      </c>
      <c s="34" t="s">
        <v>988</v>
      </c>
      <c s="35" t="s">
        <v>5</v>
      </c>
      <c s="6" t="s">
        <v>989</v>
      </c>
      <c s="36" t="s">
        <v>681</v>
      </c>
      <c s="37">
        <v>270</v>
      </c>
      <c s="36">
        <v>0</v>
      </c>
      <c s="36">
        <f>ROUND(G84*H84,6)</f>
      </c>
      <c r="L84" s="38">
        <v>0</v>
      </c>
      <c s="32">
        <f>ROUND(ROUND(L84,2)*ROUND(G84,3),2)</f>
      </c>
      <c s="36" t="s">
        <v>54</v>
      </c>
      <c>
        <f>(M84*21)/100</f>
      </c>
      <c t="s">
        <v>27</v>
      </c>
    </row>
    <row r="85" spans="1:5" ht="12.75">
      <c r="A85" s="35" t="s">
        <v>55</v>
      </c>
      <c r="E85" s="39" t="s">
        <v>5</v>
      </c>
    </row>
    <row r="86" spans="1:5" ht="25.5">
      <c r="A86" s="35" t="s">
        <v>57</v>
      </c>
      <c r="E86" s="40" t="s">
        <v>990</v>
      </c>
    </row>
    <row r="87" spans="1:5" ht="153">
      <c r="A87" t="s">
        <v>58</v>
      </c>
      <c r="E87" s="39" t="s">
        <v>987</v>
      </c>
    </row>
    <row r="88" spans="1:16" ht="12.75">
      <c r="A88" t="s">
        <v>49</v>
      </c>
      <c s="34" t="s">
        <v>177</v>
      </c>
      <c s="34" t="s">
        <v>991</v>
      </c>
      <c s="35" t="s">
        <v>5</v>
      </c>
      <c s="6" t="s">
        <v>992</v>
      </c>
      <c s="36" t="s">
        <v>681</v>
      </c>
      <c s="37">
        <v>300</v>
      </c>
      <c s="36">
        <v>0</v>
      </c>
      <c s="36">
        <f>ROUND(G88*H88,6)</f>
      </c>
      <c r="L88" s="38">
        <v>0</v>
      </c>
      <c s="32">
        <f>ROUND(ROUND(L88,2)*ROUND(G88,3),2)</f>
      </c>
      <c s="36" t="s">
        <v>54</v>
      </c>
      <c>
        <f>(M88*21)/100</f>
      </c>
      <c t="s">
        <v>27</v>
      </c>
    </row>
    <row r="89" spans="1:5" ht="12.75">
      <c r="A89" s="35" t="s">
        <v>55</v>
      </c>
      <c r="E89" s="39" t="s">
        <v>5</v>
      </c>
    </row>
    <row r="90" spans="1:5" ht="12.75">
      <c r="A90" s="35" t="s">
        <v>57</v>
      </c>
      <c r="E90" s="40" t="s">
        <v>5</v>
      </c>
    </row>
    <row r="91" spans="1:5" ht="12.75">
      <c r="A91" t="s">
        <v>58</v>
      </c>
      <c r="E91" s="39" t="s">
        <v>993</v>
      </c>
    </row>
    <row r="92" spans="1:16" ht="12.75">
      <c r="A92" t="s">
        <v>49</v>
      </c>
      <c s="34" t="s">
        <v>182</v>
      </c>
      <c s="34" t="s">
        <v>994</v>
      </c>
      <c s="35" t="s">
        <v>5</v>
      </c>
      <c s="6" t="s">
        <v>995</v>
      </c>
      <c s="36" t="s">
        <v>681</v>
      </c>
      <c s="37">
        <v>75</v>
      </c>
      <c s="36">
        <v>0</v>
      </c>
      <c s="36">
        <f>ROUND(G92*H92,6)</f>
      </c>
      <c r="L92" s="38">
        <v>0</v>
      </c>
      <c s="32">
        <f>ROUND(ROUND(L92,2)*ROUND(G92,3),2)</f>
      </c>
      <c s="36" t="s">
        <v>54</v>
      </c>
      <c>
        <f>(M92*21)/100</f>
      </c>
      <c t="s">
        <v>27</v>
      </c>
    </row>
    <row r="93" spans="1:5" ht="12.75">
      <c r="A93" s="35" t="s">
        <v>55</v>
      </c>
      <c r="E93" s="39" t="s">
        <v>5</v>
      </c>
    </row>
    <row r="94" spans="1:5" ht="25.5">
      <c r="A94" s="35" t="s">
        <v>57</v>
      </c>
      <c r="E94" s="40" t="s">
        <v>996</v>
      </c>
    </row>
    <row r="95" spans="1:5" ht="191.25">
      <c r="A95" t="s">
        <v>58</v>
      </c>
      <c r="E95" s="39" t="s">
        <v>997</v>
      </c>
    </row>
    <row r="96" spans="1:16" ht="25.5">
      <c r="A96" t="s">
        <v>49</v>
      </c>
      <c s="34" t="s">
        <v>186</v>
      </c>
      <c s="34" t="s">
        <v>998</v>
      </c>
      <c s="35" t="s">
        <v>5</v>
      </c>
      <c s="6" t="s">
        <v>753</v>
      </c>
      <c s="36" t="s">
        <v>681</v>
      </c>
      <c s="37">
        <v>150</v>
      </c>
      <c s="36">
        <v>0</v>
      </c>
      <c s="36">
        <f>ROUND(G96*H96,6)</f>
      </c>
      <c r="L96" s="38">
        <v>0</v>
      </c>
      <c s="32">
        <f>ROUND(ROUND(L96,2)*ROUND(G96,3),2)</f>
      </c>
      <c s="36" t="s">
        <v>104</v>
      </c>
      <c>
        <f>(M96*21)/100</f>
      </c>
      <c t="s">
        <v>27</v>
      </c>
    </row>
    <row r="97" spans="1:5" ht="12.75">
      <c r="A97" s="35" t="s">
        <v>55</v>
      </c>
      <c r="E97" s="39" t="s">
        <v>5</v>
      </c>
    </row>
    <row r="98" spans="1:5" ht="51">
      <c r="A98" s="35" t="s">
        <v>57</v>
      </c>
      <c r="E98" s="40" t="s">
        <v>999</v>
      </c>
    </row>
    <row r="99" spans="1:5" ht="51">
      <c r="A99" t="s">
        <v>58</v>
      </c>
      <c r="E99" s="39" t="s">
        <v>755</v>
      </c>
    </row>
    <row r="100" spans="1:16" ht="12.75">
      <c r="A100" t="s">
        <v>49</v>
      </c>
      <c s="34" t="s">
        <v>190</v>
      </c>
      <c s="34" t="s">
        <v>1000</v>
      </c>
      <c s="35" t="s">
        <v>5</v>
      </c>
      <c s="6" t="s">
        <v>1001</v>
      </c>
      <c s="36" t="s">
        <v>681</v>
      </c>
      <c s="37">
        <v>20</v>
      </c>
      <c s="36">
        <v>0</v>
      </c>
      <c s="36">
        <f>ROUND(G100*H100,6)</f>
      </c>
      <c r="L100" s="38">
        <v>0</v>
      </c>
      <c s="32">
        <f>ROUND(ROUND(L100,2)*ROUND(G100,3),2)</f>
      </c>
      <c s="36" t="s">
        <v>104</v>
      </c>
      <c>
        <f>(M100*21)/100</f>
      </c>
      <c t="s">
        <v>27</v>
      </c>
    </row>
    <row r="101" spans="1:5" ht="12.75">
      <c r="A101" s="35" t="s">
        <v>55</v>
      </c>
      <c r="E101" s="39" t="s">
        <v>5</v>
      </c>
    </row>
    <row r="102" spans="1:5" ht="63.75">
      <c r="A102" s="35" t="s">
        <v>57</v>
      </c>
      <c r="E102" s="40" t="s">
        <v>1002</v>
      </c>
    </row>
    <row r="103" spans="1:5" ht="51">
      <c r="A103" t="s">
        <v>58</v>
      </c>
      <c r="E103" s="39" t="s">
        <v>755</v>
      </c>
    </row>
    <row r="104" spans="1:16" ht="12.75">
      <c r="A104" t="s">
        <v>49</v>
      </c>
      <c s="34" t="s">
        <v>196</v>
      </c>
      <c s="34" t="s">
        <v>1003</v>
      </c>
      <c s="35" t="s">
        <v>5</v>
      </c>
      <c s="6" t="s">
        <v>1004</v>
      </c>
      <c s="36" t="s">
        <v>681</v>
      </c>
      <c s="37">
        <v>870</v>
      </c>
      <c s="36">
        <v>0</v>
      </c>
      <c s="36">
        <f>ROUND(G104*H104,6)</f>
      </c>
      <c r="L104" s="38">
        <v>0</v>
      </c>
      <c s="32">
        <f>ROUND(ROUND(L104,2)*ROUND(G104,3),2)</f>
      </c>
      <c s="36" t="s">
        <v>104</v>
      </c>
      <c>
        <f>(M104*21)/100</f>
      </c>
      <c t="s">
        <v>27</v>
      </c>
    </row>
    <row r="105" spans="1:5" ht="12.75">
      <c r="A105" s="35" t="s">
        <v>55</v>
      </c>
      <c r="E105" s="39" t="s">
        <v>5</v>
      </c>
    </row>
    <row r="106" spans="1:5" ht="76.5">
      <c r="A106" s="35" t="s">
        <v>57</v>
      </c>
      <c r="E106" s="40" t="s">
        <v>1005</v>
      </c>
    </row>
    <row r="107" spans="1:5" ht="140.25">
      <c r="A107" t="s">
        <v>58</v>
      </c>
      <c r="E107" s="39" t="s">
        <v>775</v>
      </c>
    </row>
    <row r="108" spans="1:13" ht="12.75">
      <c r="A108" t="s">
        <v>46</v>
      </c>
      <c r="C108" s="31" t="s">
        <v>87</v>
      </c>
      <c r="E108" s="33" t="s">
        <v>655</v>
      </c>
      <c r="J108" s="32">
        <f>0</f>
      </c>
      <c s="32">
        <f>0</f>
      </c>
      <c s="32">
        <f>0+L109+L113+L117+L121+L125+L129+L133+L137+L141+L145+L149+L153+L157+L161+L165+L169+L173+L177+L181+L185+L189</f>
      </c>
      <c s="32">
        <f>0+M109+M113+M117+M121+M125+M129+M133+M137+M141+M145+M149+M153+M157+M161+M165+M169+M173+M177+M181+M185+M189</f>
      </c>
    </row>
    <row r="109" spans="1:16" ht="12.75">
      <c r="A109" t="s">
        <v>49</v>
      </c>
      <c s="34" t="s">
        <v>198</v>
      </c>
      <c s="34" t="s">
        <v>1006</v>
      </c>
      <c s="35" t="s">
        <v>5</v>
      </c>
      <c s="6" t="s">
        <v>1007</v>
      </c>
      <c s="36" t="s">
        <v>64</v>
      </c>
      <c s="37">
        <v>84</v>
      </c>
      <c s="36">
        <v>0</v>
      </c>
      <c s="36">
        <f>ROUND(G109*H109,6)</f>
      </c>
      <c r="L109" s="38">
        <v>0</v>
      </c>
      <c s="32">
        <f>ROUND(ROUND(L109,2)*ROUND(G109,3),2)</f>
      </c>
      <c s="36" t="s">
        <v>104</v>
      </c>
      <c>
        <f>(M109*21)/100</f>
      </c>
      <c t="s">
        <v>27</v>
      </c>
    </row>
    <row r="110" spans="1:5" ht="12.75">
      <c r="A110" s="35" t="s">
        <v>55</v>
      </c>
      <c r="E110" s="39" t="s">
        <v>5</v>
      </c>
    </row>
    <row r="111" spans="1:5" ht="25.5">
      <c r="A111" s="35" t="s">
        <v>57</v>
      </c>
      <c r="E111" s="40" t="s">
        <v>1008</v>
      </c>
    </row>
    <row r="112" spans="1:5" ht="12.75">
      <c r="A112" t="s">
        <v>58</v>
      </c>
      <c r="E112" s="39" t="s">
        <v>5</v>
      </c>
    </row>
    <row r="113" spans="1:16" ht="12.75">
      <c r="A113" t="s">
        <v>49</v>
      </c>
      <c s="34" t="s">
        <v>204</v>
      </c>
      <c s="34" t="s">
        <v>1009</v>
      </c>
      <c s="35" t="s">
        <v>5</v>
      </c>
      <c s="6" t="s">
        <v>1010</v>
      </c>
      <c s="36" t="s">
        <v>73</v>
      </c>
      <c s="37">
        <v>6</v>
      </c>
      <c s="36">
        <v>0</v>
      </c>
      <c s="36">
        <f>ROUND(G113*H113,6)</f>
      </c>
      <c r="L113" s="38">
        <v>0</v>
      </c>
      <c s="32">
        <f>ROUND(ROUND(L113,2)*ROUND(G113,3),2)</f>
      </c>
      <c s="36" t="s">
        <v>54</v>
      </c>
      <c>
        <f>(M113*21)/100</f>
      </c>
      <c t="s">
        <v>27</v>
      </c>
    </row>
    <row r="114" spans="1:5" ht="12.75">
      <c r="A114" s="35" t="s">
        <v>55</v>
      </c>
      <c r="E114" s="39" t="s">
        <v>5</v>
      </c>
    </row>
    <row r="115" spans="1:5" ht="38.25">
      <c r="A115" s="35" t="s">
        <v>57</v>
      </c>
      <c r="E115" s="40" t="s">
        <v>1011</v>
      </c>
    </row>
    <row r="116" spans="1:5" ht="25.5">
      <c r="A116" t="s">
        <v>58</v>
      </c>
      <c r="E116" s="39" t="s">
        <v>1012</v>
      </c>
    </row>
    <row r="117" spans="1:16" ht="12.75">
      <c r="A117" t="s">
        <v>49</v>
      </c>
      <c s="34" t="s">
        <v>298</v>
      </c>
      <c s="34" t="s">
        <v>1013</v>
      </c>
      <c s="35" t="s">
        <v>5</v>
      </c>
      <c s="6" t="s">
        <v>1014</v>
      </c>
      <c s="36" t="s">
        <v>73</v>
      </c>
      <c s="37">
        <v>6</v>
      </c>
      <c s="36">
        <v>0</v>
      </c>
      <c s="36">
        <f>ROUND(G117*H117,6)</f>
      </c>
      <c r="L117" s="38">
        <v>0</v>
      </c>
      <c s="32">
        <f>ROUND(ROUND(L117,2)*ROUND(G117,3),2)</f>
      </c>
      <c s="36" t="s">
        <v>54</v>
      </c>
      <c>
        <f>(M117*21)/100</f>
      </c>
      <c t="s">
        <v>27</v>
      </c>
    </row>
    <row r="118" spans="1:5" ht="12.75">
      <c r="A118" s="35" t="s">
        <v>55</v>
      </c>
      <c r="E118" s="39" t="s">
        <v>5</v>
      </c>
    </row>
    <row r="119" spans="1:5" ht="38.25">
      <c r="A119" s="35" t="s">
        <v>57</v>
      </c>
      <c r="E119" s="40" t="s">
        <v>1011</v>
      </c>
    </row>
    <row r="120" spans="1:5" ht="25.5">
      <c r="A120" t="s">
        <v>58</v>
      </c>
      <c r="E120" s="39" t="s">
        <v>1015</v>
      </c>
    </row>
    <row r="121" spans="1:16" ht="12.75">
      <c r="A121" t="s">
        <v>49</v>
      </c>
      <c s="34" t="s">
        <v>301</v>
      </c>
      <c s="34" t="s">
        <v>1016</v>
      </c>
      <c s="35" t="s">
        <v>5</v>
      </c>
      <c s="6" t="s">
        <v>1017</v>
      </c>
      <c s="36" t="s">
        <v>1018</v>
      </c>
      <c s="37">
        <v>1080</v>
      </c>
      <c s="36">
        <v>0</v>
      </c>
      <c s="36">
        <f>ROUND(G121*H121,6)</f>
      </c>
      <c r="L121" s="38">
        <v>0</v>
      </c>
      <c s="32">
        <f>ROUND(ROUND(L121,2)*ROUND(G121,3),2)</f>
      </c>
      <c s="36" t="s">
        <v>54</v>
      </c>
      <c>
        <f>(M121*21)/100</f>
      </c>
      <c t="s">
        <v>27</v>
      </c>
    </row>
    <row r="122" spans="1:5" ht="12.75">
      <c r="A122" s="35" t="s">
        <v>55</v>
      </c>
      <c r="E122" s="39" t="s">
        <v>5</v>
      </c>
    </row>
    <row r="123" spans="1:5" ht="38.25">
      <c r="A123" s="35" t="s">
        <v>57</v>
      </c>
      <c r="E123" s="40" t="s">
        <v>1019</v>
      </c>
    </row>
    <row r="124" spans="1:5" ht="25.5">
      <c r="A124" t="s">
        <v>58</v>
      </c>
      <c r="E124" s="39" t="s">
        <v>1020</v>
      </c>
    </row>
    <row r="125" spans="1:16" ht="25.5">
      <c r="A125" t="s">
        <v>49</v>
      </c>
      <c s="34" t="s">
        <v>306</v>
      </c>
      <c s="34" t="s">
        <v>1021</v>
      </c>
      <c s="35" t="s">
        <v>5</v>
      </c>
      <c s="6" t="s">
        <v>1022</v>
      </c>
      <c s="36" t="s">
        <v>681</v>
      </c>
      <c s="37">
        <v>23.563</v>
      </c>
      <c s="36">
        <v>0</v>
      </c>
      <c s="36">
        <f>ROUND(G125*H125,6)</f>
      </c>
      <c r="L125" s="38">
        <v>0</v>
      </c>
      <c s="32">
        <f>ROUND(ROUND(L125,2)*ROUND(G125,3),2)</f>
      </c>
      <c s="36" t="s">
        <v>54</v>
      </c>
      <c>
        <f>(M125*21)/100</f>
      </c>
      <c t="s">
        <v>27</v>
      </c>
    </row>
    <row r="126" spans="1:5" ht="12.75">
      <c r="A126" s="35" t="s">
        <v>55</v>
      </c>
      <c r="E126" s="39" t="s">
        <v>5</v>
      </c>
    </row>
    <row r="127" spans="1:5" ht="63.75">
      <c r="A127" s="35" t="s">
        <v>57</v>
      </c>
      <c r="E127" s="40" t="s">
        <v>1023</v>
      </c>
    </row>
    <row r="128" spans="1:5" ht="38.25">
      <c r="A128" t="s">
        <v>58</v>
      </c>
      <c r="E128" s="39" t="s">
        <v>1024</v>
      </c>
    </row>
    <row r="129" spans="1:16" ht="12.75">
      <c r="A129" t="s">
        <v>49</v>
      </c>
      <c s="34" t="s">
        <v>371</v>
      </c>
      <c s="34" t="s">
        <v>1025</v>
      </c>
      <c s="35" t="s">
        <v>5</v>
      </c>
      <c s="6" t="s">
        <v>1026</v>
      </c>
      <c s="36" t="s">
        <v>73</v>
      </c>
      <c s="37">
        <v>14</v>
      </c>
      <c s="36">
        <v>0</v>
      </c>
      <c s="36">
        <f>ROUND(G129*H129,6)</f>
      </c>
      <c r="L129" s="38">
        <v>0</v>
      </c>
      <c s="32">
        <f>ROUND(ROUND(L129,2)*ROUND(G129,3),2)</f>
      </c>
      <c s="36" t="s">
        <v>54</v>
      </c>
      <c>
        <f>(M129*21)/100</f>
      </c>
      <c t="s">
        <v>27</v>
      </c>
    </row>
    <row r="130" spans="1:5" ht="12.75">
      <c r="A130" s="35" t="s">
        <v>55</v>
      </c>
      <c r="E130" s="39" t="s">
        <v>5</v>
      </c>
    </row>
    <row r="131" spans="1:5" ht="25.5">
      <c r="A131" s="35" t="s">
        <v>57</v>
      </c>
      <c r="E131" s="40" t="s">
        <v>1027</v>
      </c>
    </row>
    <row r="132" spans="1:5" ht="38.25">
      <c r="A132" t="s">
        <v>58</v>
      </c>
      <c r="E132" s="39" t="s">
        <v>1028</v>
      </c>
    </row>
    <row r="133" spans="1:16" ht="12.75">
      <c r="A133" t="s">
        <v>49</v>
      </c>
      <c s="34" t="s">
        <v>374</v>
      </c>
      <c s="34" t="s">
        <v>1029</v>
      </c>
      <c s="35" t="s">
        <v>5</v>
      </c>
      <c s="6" t="s">
        <v>1030</v>
      </c>
      <c s="36" t="s">
        <v>73</v>
      </c>
      <c s="37">
        <v>2</v>
      </c>
      <c s="36">
        <v>0</v>
      </c>
      <c s="36">
        <f>ROUND(G133*H133,6)</f>
      </c>
      <c r="L133" s="38">
        <v>0</v>
      </c>
      <c s="32">
        <f>ROUND(ROUND(L133,2)*ROUND(G133,3),2)</f>
      </c>
      <c s="36" t="s">
        <v>54</v>
      </c>
      <c>
        <f>(M133*21)/100</f>
      </c>
      <c t="s">
        <v>27</v>
      </c>
    </row>
    <row r="134" spans="1:5" ht="12.75">
      <c r="A134" s="35" t="s">
        <v>55</v>
      </c>
      <c r="E134" s="39" t="s">
        <v>5</v>
      </c>
    </row>
    <row r="135" spans="1:5" ht="25.5">
      <c r="A135" s="35" t="s">
        <v>57</v>
      </c>
      <c r="E135" s="40" t="s">
        <v>1031</v>
      </c>
    </row>
    <row r="136" spans="1:5" ht="63.75">
      <c r="A136" t="s">
        <v>58</v>
      </c>
      <c r="E136" s="39" t="s">
        <v>1032</v>
      </c>
    </row>
    <row r="137" spans="1:16" ht="12.75">
      <c r="A137" t="s">
        <v>49</v>
      </c>
      <c s="34" t="s">
        <v>377</v>
      </c>
      <c s="34" t="s">
        <v>1033</v>
      </c>
      <c s="35" t="s">
        <v>5</v>
      </c>
      <c s="6" t="s">
        <v>1034</v>
      </c>
      <c s="36" t="s">
        <v>73</v>
      </c>
      <c s="37">
        <v>2</v>
      </c>
      <c s="36">
        <v>0</v>
      </c>
      <c s="36">
        <f>ROUND(G137*H137,6)</f>
      </c>
      <c r="L137" s="38">
        <v>0</v>
      </c>
      <c s="32">
        <f>ROUND(ROUND(L137,2)*ROUND(G137,3),2)</f>
      </c>
      <c s="36" t="s">
        <v>54</v>
      </c>
      <c>
        <f>(M137*21)/100</f>
      </c>
      <c t="s">
        <v>27</v>
      </c>
    </row>
    <row r="138" spans="1:5" ht="12.75">
      <c r="A138" s="35" t="s">
        <v>55</v>
      </c>
      <c r="E138" s="39" t="s">
        <v>5</v>
      </c>
    </row>
    <row r="139" spans="1:5" ht="25.5">
      <c r="A139" s="35" t="s">
        <v>57</v>
      </c>
      <c r="E139" s="40" t="s">
        <v>1031</v>
      </c>
    </row>
    <row r="140" spans="1:5" ht="25.5">
      <c r="A140" t="s">
        <v>58</v>
      </c>
      <c r="E140" s="39" t="s">
        <v>1035</v>
      </c>
    </row>
    <row r="141" spans="1:16" ht="12.75">
      <c r="A141" t="s">
        <v>49</v>
      </c>
      <c s="34" t="s">
        <v>381</v>
      </c>
      <c s="34" t="s">
        <v>1036</v>
      </c>
      <c s="35" t="s">
        <v>5</v>
      </c>
      <c s="6" t="s">
        <v>1037</v>
      </c>
      <c s="36" t="s">
        <v>1018</v>
      </c>
      <c s="37">
        <v>360</v>
      </c>
      <c s="36">
        <v>0</v>
      </c>
      <c s="36">
        <f>ROUND(G141*H141,6)</f>
      </c>
      <c r="L141" s="38">
        <v>0</v>
      </c>
      <c s="32">
        <f>ROUND(ROUND(L141,2)*ROUND(G141,3),2)</f>
      </c>
      <c s="36" t="s">
        <v>54</v>
      </c>
      <c>
        <f>(M141*21)/100</f>
      </c>
      <c t="s">
        <v>27</v>
      </c>
    </row>
    <row r="142" spans="1:5" ht="12.75">
      <c r="A142" s="35" t="s">
        <v>55</v>
      </c>
      <c r="E142" s="39" t="s">
        <v>5</v>
      </c>
    </row>
    <row r="143" spans="1:5" ht="38.25">
      <c r="A143" s="35" t="s">
        <v>57</v>
      </c>
      <c r="E143" s="40" t="s">
        <v>1038</v>
      </c>
    </row>
    <row r="144" spans="1:5" ht="25.5">
      <c r="A144" t="s">
        <v>58</v>
      </c>
      <c r="E144" s="39" t="s">
        <v>1039</v>
      </c>
    </row>
    <row r="145" spans="1:16" ht="12.75">
      <c r="A145" t="s">
        <v>49</v>
      </c>
      <c s="34" t="s">
        <v>384</v>
      </c>
      <c s="34" t="s">
        <v>1040</v>
      </c>
      <c s="35" t="s">
        <v>5</v>
      </c>
      <c s="6" t="s">
        <v>1041</v>
      </c>
      <c s="36" t="s">
        <v>73</v>
      </c>
      <c s="37">
        <v>1</v>
      </c>
      <c s="36">
        <v>0</v>
      </c>
      <c s="36">
        <f>ROUND(G145*H145,6)</f>
      </c>
      <c r="L145" s="38">
        <v>0</v>
      </c>
      <c s="32">
        <f>ROUND(ROUND(L145,2)*ROUND(G145,3),2)</f>
      </c>
      <c s="36" t="s">
        <v>54</v>
      </c>
      <c>
        <f>(M145*21)/100</f>
      </c>
      <c t="s">
        <v>27</v>
      </c>
    </row>
    <row r="146" spans="1:5" ht="12.75">
      <c r="A146" s="35" t="s">
        <v>55</v>
      </c>
      <c r="E146" s="39" t="s">
        <v>5</v>
      </c>
    </row>
    <row r="147" spans="1:5" ht="25.5">
      <c r="A147" s="35" t="s">
        <v>57</v>
      </c>
      <c r="E147" s="40" t="s">
        <v>1042</v>
      </c>
    </row>
    <row r="148" spans="1:5" ht="76.5">
      <c r="A148" t="s">
        <v>58</v>
      </c>
      <c r="E148" s="39" t="s">
        <v>1043</v>
      </c>
    </row>
    <row r="149" spans="1:16" ht="12.75">
      <c r="A149" t="s">
        <v>49</v>
      </c>
      <c s="34" t="s">
        <v>387</v>
      </c>
      <c s="34" t="s">
        <v>1044</v>
      </c>
      <c s="35" t="s">
        <v>5</v>
      </c>
      <c s="6" t="s">
        <v>1045</v>
      </c>
      <c s="36" t="s">
        <v>73</v>
      </c>
      <c s="37">
        <v>1</v>
      </c>
      <c s="36">
        <v>0</v>
      </c>
      <c s="36">
        <f>ROUND(G149*H149,6)</f>
      </c>
      <c r="L149" s="38">
        <v>0</v>
      </c>
      <c s="32">
        <f>ROUND(ROUND(L149,2)*ROUND(G149,3),2)</f>
      </c>
      <c s="36" t="s">
        <v>54</v>
      </c>
      <c>
        <f>(M149*21)/100</f>
      </c>
      <c t="s">
        <v>27</v>
      </c>
    </row>
    <row r="150" spans="1:5" ht="12.75">
      <c r="A150" s="35" t="s">
        <v>55</v>
      </c>
      <c r="E150" s="39" t="s">
        <v>5</v>
      </c>
    </row>
    <row r="151" spans="1:5" ht="25.5">
      <c r="A151" s="35" t="s">
        <v>57</v>
      </c>
      <c r="E151" s="40" t="s">
        <v>1046</v>
      </c>
    </row>
    <row r="152" spans="1:5" ht="25.5">
      <c r="A152" t="s">
        <v>58</v>
      </c>
      <c r="E152" s="39" t="s">
        <v>1035</v>
      </c>
    </row>
    <row r="153" spans="1:16" ht="12.75">
      <c r="A153" t="s">
        <v>49</v>
      </c>
      <c s="34" t="s">
        <v>390</v>
      </c>
      <c s="34" t="s">
        <v>1047</v>
      </c>
      <c s="35" t="s">
        <v>5</v>
      </c>
      <c s="6" t="s">
        <v>1048</v>
      </c>
      <c s="36" t="s">
        <v>1018</v>
      </c>
      <c s="37">
        <v>180</v>
      </c>
      <c s="36">
        <v>0</v>
      </c>
      <c s="36">
        <f>ROUND(G153*H153,6)</f>
      </c>
      <c r="L153" s="38">
        <v>0</v>
      </c>
      <c s="32">
        <f>ROUND(ROUND(L153,2)*ROUND(G153,3),2)</f>
      </c>
      <c s="36" t="s">
        <v>54</v>
      </c>
      <c>
        <f>(M153*21)/100</f>
      </c>
      <c t="s">
        <v>27</v>
      </c>
    </row>
    <row r="154" spans="1:5" ht="12.75">
      <c r="A154" s="35" t="s">
        <v>55</v>
      </c>
      <c r="E154" s="39" t="s">
        <v>5</v>
      </c>
    </row>
    <row r="155" spans="1:5" ht="25.5">
      <c r="A155" s="35" t="s">
        <v>57</v>
      </c>
      <c r="E155" s="40" t="s">
        <v>1049</v>
      </c>
    </row>
    <row r="156" spans="1:5" ht="25.5">
      <c r="A156" t="s">
        <v>58</v>
      </c>
      <c r="E156" s="39" t="s">
        <v>1039</v>
      </c>
    </row>
    <row r="157" spans="1:16" ht="12.75">
      <c r="A157" t="s">
        <v>49</v>
      </c>
      <c s="34" t="s">
        <v>395</v>
      </c>
      <c s="34" t="s">
        <v>1050</v>
      </c>
      <c s="35" t="s">
        <v>5</v>
      </c>
      <c s="6" t="s">
        <v>1051</v>
      </c>
      <c s="36" t="s">
        <v>73</v>
      </c>
      <c s="37">
        <v>2</v>
      </c>
      <c s="36">
        <v>0</v>
      </c>
      <c s="36">
        <f>ROUND(G157*H157,6)</f>
      </c>
      <c r="L157" s="38">
        <v>0</v>
      </c>
      <c s="32">
        <f>ROUND(ROUND(L157,2)*ROUND(G157,3),2)</f>
      </c>
      <c s="36" t="s">
        <v>54</v>
      </c>
      <c>
        <f>(M157*21)/100</f>
      </c>
      <c t="s">
        <v>27</v>
      </c>
    </row>
    <row r="158" spans="1:5" ht="12.75">
      <c r="A158" s="35" t="s">
        <v>55</v>
      </c>
      <c r="E158" s="39" t="s">
        <v>5</v>
      </c>
    </row>
    <row r="159" spans="1:5" ht="25.5">
      <c r="A159" s="35" t="s">
        <v>57</v>
      </c>
      <c r="E159" s="40" t="s">
        <v>1052</v>
      </c>
    </row>
    <row r="160" spans="1:5" ht="51">
      <c r="A160" t="s">
        <v>58</v>
      </c>
      <c r="E160" s="39" t="s">
        <v>1053</v>
      </c>
    </row>
    <row r="161" spans="1:16" ht="12.75">
      <c r="A161" t="s">
        <v>49</v>
      </c>
      <c s="34" t="s">
        <v>397</v>
      </c>
      <c s="34" t="s">
        <v>1054</v>
      </c>
      <c s="35" t="s">
        <v>5</v>
      </c>
      <c s="6" t="s">
        <v>1055</v>
      </c>
      <c s="36" t="s">
        <v>73</v>
      </c>
      <c s="37">
        <v>2</v>
      </c>
      <c s="36">
        <v>0</v>
      </c>
      <c s="36">
        <f>ROUND(G161*H161,6)</f>
      </c>
      <c r="L161" s="38">
        <v>0</v>
      </c>
      <c s="32">
        <f>ROUND(ROUND(L161,2)*ROUND(G161,3),2)</f>
      </c>
      <c s="36" t="s">
        <v>54</v>
      </c>
      <c>
        <f>(M161*21)/100</f>
      </c>
      <c t="s">
        <v>27</v>
      </c>
    </row>
    <row r="162" spans="1:5" ht="12.75">
      <c r="A162" s="35" t="s">
        <v>55</v>
      </c>
      <c r="E162" s="39" t="s">
        <v>5</v>
      </c>
    </row>
    <row r="163" spans="1:5" ht="25.5">
      <c r="A163" s="35" t="s">
        <v>57</v>
      </c>
      <c r="E163" s="40" t="s">
        <v>1056</v>
      </c>
    </row>
    <row r="164" spans="1:5" ht="25.5">
      <c r="A164" t="s">
        <v>58</v>
      </c>
      <c r="E164" s="39" t="s">
        <v>1035</v>
      </c>
    </row>
    <row r="165" spans="1:16" ht="12.75">
      <c r="A165" t="s">
        <v>49</v>
      </c>
      <c s="34" t="s">
        <v>398</v>
      </c>
      <c s="34" t="s">
        <v>1057</v>
      </c>
      <c s="35" t="s">
        <v>5</v>
      </c>
      <c s="6" t="s">
        <v>1058</v>
      </c>
      <c s="36" t="s">
        <v>1018</v>
      </c>
      <c s="37">
        <v>360</v>
      </c>
      <c s="36">
        <v>0</v>
      </c>
      <c s="36">
        <f>ROUND(G165*H165,6)</f>
      </c>
      <c r="L165" s="38">
        <v>0</v>
      </c>
      <c s="32">
        <f>ROUND(ROUND(L165,2)*ROUND(G165,3),2)</f>
      </c>
      <c s="36" t="s">
        <v>54</v>
      </c>
      <c>
        <f>(M165*21)/100</f>
      </c>
      <c t="s">
        <v>27</v>
      </c>
    </row>
    <row r="166" spans="1:5" ht="12.75">
      <c r="A166" s="35" t="s">
        <v>55</v>
      </c>
      <c r="E166" s="39" t="s">
        <v>5</v>
      </c>
    </row>
    <row r="167" spans="1:5" ht="38.25">
      <c r="A167" s="35" t="s">
        <v>57</v>
      </c>
      <c r="E167" s="40" t="s">
        <v>1059</v>
      </c>
    </row>
    <row r="168" spans="1:5" ht="25.5">
      <c r="A168" t="s">
        <v>58</v>
      </c>
      <c r="E168" s="39" t="s">
        <v>1039</v>
      </c>
    </row>
    <row r="169" spans="1:16" ht="12.75">
      <c r="A169" t="s">
        <v>49</v>
      </c>
      <c s="34" t="s">
        <v>402</v>
      </c>
      <c s="34" t="s">
        <v>1060</v>
      </c>
      <c s="35" t="s">
        <v>5</v>
      </c>
      <c s="6" t="s">
        <v>1061</v>
      </c>
      <c s="36" t="s">
        <v>73</v>
      </c>
      <c s="37">
        <v>6</v>
      </c>
      <c s="36">
        <v>0</v>
      </c>
      <c s="36">
        <f>ROUND(G169*H169,6)</f>
      </c>
      <c r="L169" s="38">
        <v>0</v>
      </c>
      <c s="32">
        <f>ROUND(ROUND(L169,2)*ROUND(G169,3),2)</f>
      </c>
      <c s="36" t="s">
        <v>54</v>
      </c>
      <c>
        <f>(M169*21)/100</f>
      </c>
      <c t="s">
        <v>27</v>
      </c>
    </row>
    <row r="170" spans="1:5" ht="12.75">
      <c r="A170" s="35" t="s">
        <v>55</v>
      </c>
      <c r="E170" s="39" t="s">
        <v>5</v>
      </c>
    </row>
    <row r="171" spans="1:5" ht="25.5">
      <c r="A171" s="35" t="s">
        <v>57</v>
      </c>
      <c r="E171" s="40" t="s">
        <v>1062</v>
      </c>
    </row>
    <row r="172" spans="1:5" ht="51">
      <c r="A172" t="s">
        <v>58</v>
      </c>
      <c r="E172" s="39" t="s">
        <v>1053</v>
      </c>
    </row>
    <row r="173" spans="1:16" ht="12.75">
      <c r="A173" t="s">
        <v>49</v>
      </c>
      <c s="34" t="s">
        <v>406</v>
      </c>
      <c s="34" t="s">
        <v>1063</v>
      </c>
      <c s="35" t="s">
        <v>5</v>
      </c>
      <c s="6" t="s">
        <v>1064</v>
      </c>
      <c s="36" t="s">
        <v>73</v>
      </c>
      <c s="37">
        <v>6</v>
      </c>
      <c s="36">
        <v>0</v>
      </c>
      <c s="36">
        <f>ROUND(G173*H173,6)</f>
      </c>
      <c r="L173" s="38">
        <v>0</v>
      </c>
      <c s="32">
        <f>ROUND(ROUND(L173,2)*ROUND(G173,3),2)</f>
      </c>
      <c s="36" t="s">
        <v>54</v>
      </c>
      <c>
        <f>(M173*21)/100</f>
      </c>
      <c t="s">
        <v>27</v>
      </c>
    </row>
    <row r="174" spans="1:5" ht="12.75">
      <c r="A174" s="35" t="s">
        <v>55</v>
      </c>
      <c r="E174" s="39" t="s">
        <v>5</v>
      </c>
    </row>
    <row r="175" spans="1:5" ht="25.5">
      <c r="A175" s="35" t="s">
        <v>57</v>
      </c>
      <c r="E175" s="40" t="s">
        <v>1062</v>
      </c>
    </row>
    <row r="176" spans="1:5" ht="25.5">
      <c r="A176" t="s">
        <v>58</v>
      </c>
      <c r="E176" s="39" t="s">
        <v>1035</v>
      </c>
    </row>
    <row r="177" spans="1:16" ht="12.75">
      <c r="A177" t="s">
        <v>49</v>
      </c>
      <c s="34" t="s">
        <v>409</v>
      </c>
      <c s="34" t="s">
        <v>1065</v>
      </c>
      <c s="35" t="s">
        <v>5</v>
      </c>
      <c s="6" t="s">
        <v>1066</v>
      </c>
      <c s="36" t="s">
        <v>1018</v>
      </c>
      <c s="37">
        <v>1080</v>
      </c>
      <c s="36">
        <v>0</v>
      </c>
      <c s="36">
        <f>ROUND(G177*H177,6)</f>
      </c>
      <c r="L177" s="38">
        <v>0</v>
      </c>
      <c s="32">
        <f>ROUND(ROUND(L177,2)*ROUND(G177,3),2)</f>
      </c>
      <c s="36" t="s">
        <v>54</v>
      </c>
      <c>
        <f>(M177*21)/100</f>
      </c>
      <c t="s">
        <v>27</v>
      </c>
    </row>
    <row r="178" spans="1:5" ht="12.75">
      <c r="A178" s="35" t="s">
        <v>55</v>
      </c>
      <c r="E178" s="39" t="s">
        <v>5</v>
      </c>
    </row>
    <row r="179" spans="1:5" ht="38.25">
      <c r="A179" s="35" t="s">
        <v>57</v>
      </c>
      <c r="E179" s="40" t="s">
        <v>1067</v>
      </c>
    </row>
    <row r="180" spans="1:5" ht="25.5">
      <c r="A180" t="s">
        <v>58</v>
      </c>
      <c r="E180" s="39" t="s">
        <v>1039</v>
      </c>
    </row>
    <row r="181" spans="1:16" ht="12.75">
      <c r="A181" t="s">
        <v>49</v>
      </c>
      <c s="34" t="s">
        <v>412</v>
      </c>
      <c s="34" t="s">
        <v>1068</v>
      </c>
      <c s="35" t="s">
        <v>5</v>
      </c>
      <c s="6" t="s">
        <v>1069</v>
      </c>
      <c s="36" t="s">
        <v>64</v>
      </c>
      <c s="37">
        <v>22</v>
      </c>
      <c s="36">
        <v>0</v>
      </c>
      <c s="36">
        <f>ROUND(G181*H181,6)</f>
      </c>
      <c r="L181" s="38">
        <v>0</v>
      </c>
      <c s="32">
        <f>ROUND(ROUND(L181,2)*ROUND(G181,3),2)</f>
      </c>
      <c s="36" t="s">
        <v>54</v>
      </c>
      <c>
        <f>(M181*21)/100</f>
      </c>
      <c t="s">
        <v>27</v>
      </c>
    </row>
    <row r="182" spans="1:5" ht="12.75">
      <c r="A182" s="35" t="s">
        <v>55</v>
      </c>
      <c r="E182" s="39" t="s">
        <v>5</v>
      </c>
    </row>
    <row r="183" spans="1:5" ht="25.5">
      <c r="A183" s="35" t="s">
        <v>57</v>
      </c>
      <c r="E183" s="40" t="s">
        <v>1070</v>
      </c>
    </row>
    <row r="184" spans="1:5" ht="51">
      <c r="A184" t="s">
        <v>58</v>
      </c>
      <c r="E184" s="39" t="s">
        <v>1071</v>
      </c>
    </row>
    <row r="185" spans="1:16" ht="12.75">
      <c r="A185" t="s">
        <v>49</v>
      </c>
      <c s="34" t="s">
        <v>415</v>
      </c>
      <c s="34" t="s">
        <v>1072</v>
      </c>
      <c s="35" t="s">
        <v>5</v>
      </c>
      <c s="6" t="s">
        <v>1073</v>
      </c>
      <c s="36" t="s">
        <v>64</v>
      </c>
      <c s="37">
        <v>64</v>
      </c>
      <c s="36">
        <v>0</v>
      </c>
      <c s="36">
        <f>ROUND(G185*H185,6)</f>
      </c>
      <c r="L185" s="38">
        <v>0</v>
      </c>
      <c s="32">
        <f>ROUND(ROUND(L185,2)*ROUND(G185,3),2)</f>
      </c>
      <c s="36" t="s">
        <v>54</v>
      </c>
      <c>
        <f>(M185*21)/100</f>
      </c>
      <c t="s">
        <v>27</v>
      </c>
    </row>
    <row r="186" spans="1:5" ht="12.75">
      <c r="A186" s="35" t="s">
        <v>55</v>
      </c>
      <c r="E186" s="39" t="s">
        <v>5</v>
      </c>
    </row>
    <row r="187" spans="1:5" ht="25.5">
      <c r="A187" s="35" t="s">
        <v>57</v>
      </c>
      <c r="E187" s="40" t="s">
        <v>1074</v>
      </c>
    </row>
    <row r="188" spans="1:5" ht="51">
      <c r="A188" t="s">
        <v>58</v>
      </c>
      <c r="E188" s="39" t="s">
        <v>1071</v>
      </c>
    </row>
    <row r="189" spans="1:16" ht="12.75">
      <c r="A189" t="s">
        <v>49</v>
      </c>
      <c s="34" t="s">
        <v>419</v>
      </c>
      <c s="34" t="s">
        <v>1075</v>
      </c>
      <c s="35" t="s">
        <v>5</v>
      </c>
      <c s="6" t="s">
        <v>1076</v>
      </c>
      <c s="36" t="s">
        <v>64</v>
      </c>
      <c s="37">
        <v>80</v>
      </c>
      <c s="36">
        <v>0</v>
      </c>
      <c s="36">
        <f>ROUND(G189*H189,6)</f>
      </c>
      <c r="L189" s="38">
        <v>0</v>
      </c>
      <c s="32">
        <f>ROUND(ROUND(L189,2)*ROUND(G189,3),2)</f>
      </c>
      <c s="36" t="s">
        <v>54</v>
      </c>
      <c>
        <f>(M189*21)/100</f>
      </c>
      <c t="s">
        <v>27</v>
      </c>
    </row>
    <row r="190" spans="1:5" ht="12.75">
      <c r="A190" s="35" t="s">
        <v>55</v>
      </c>
      <c r="E190" s="39" t="s">
        <v>5</v>
      </c>
    </row>
    <row r="191" spans="1:5" ht="25.5">
      <c r="A191" s="35" t="s">
        <v>57</v>
      </c>
      <c r="E191" s="40" t="s">
        <v>1077</v>
      </c>
    </row>
    <row r="192" spans="1:5" ht="25.5">
      <c r="A192" t="s">
        <v>58</v>
      </c>
      <c r="E192" s="39" t="s">
        <v>1078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1079</v>
      </c>
      <c s="41">
        <f>Rekapitulace!C27</f>
      </c>
      <c s="20" t="s">
        <v>0</v>
      </c>
      <c t="s">
        <v>23</v>
      </c>
      <c t="s">
        <v>27</v>
      </c>
    </row>
    <row r="4" spans="1:16" ht="32" customHeight="1">
      <c r="A4" s="24" t="s">
        <v>20</v>
      </c>
      <c s="25" t="s">
        <v>28</v>
      </c>
      <c s="27" t="s">
        <v>1079</v>
      </c>
      <c r="E4" s="26" t="s">
        <v>1080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1083</v>
      </c>
      <c r="E8" s="30" t="s">
        <v>1082</v>
      </c>
      <c r="J8" s="29">
        <f>0+J9+J14+J39+J52+J61+J66+J79+J88+J101</f>
      </c>
      <c s="29">
        <f>0+K9+K14+K39+K52+K61+K66+K79+K88+K101</f>
      </c>
      <c s="29">
        <f>0+L9+L14+L39+L52+L61+L66+L79+L88+L101</f>
      </c>
      <c s="29">
        <f>0+M9+M14+M39+M52+M61+M66+M79+M88+M101</f>
      </c>
    </row>
    <row r="9" spans="1:13" ht="12.75">
      <c r="A9" t="s">
        <v>46</v>
      </c>
      <c r="C9" s="31" t="s">
        <v>936</v>
      </c>
      <c r="E9" s="33" t="s">
        <v>1084</v>
      </c>
      <c r="J9" s="32">
        <f>0</f>
      </c>
      <c s="32">
        <f>0</f>
      </c>
      <c s="32">
        <f>0+L10</f>
      </c>
      <c s="32">
        <f>0+M10</f>
      </c>
    </row>
    <row r="10" spans="1:16" ht="12.75">
      <c r="A10" t="s">
        <v>49</v>
      </c>
      <c s="34" t="s">
        <v>50</v>
      </c>
      <c s="34" t="s">
        <v>1085</v>
      </c>
      <c s="35" t="s">
        <v>5</v>
      </c>
      <c s="6" t="s">
        <v>1086</v>
      </c>
      <c s="36" t="s">
        <v>73</v>
      </c>
      <c s="37">
        <v>92</v>
      </c>
      <c s="36">
        <v>0</v>
      </c>
      <c s="36">
        <f>ROUND(G10*H10,6)</f>
      </c>
      <c r="L10" s="38">
        <v>0</v>
      </c>
      <c s="32">
        <f>ROUND(ROUND(L10,2)*ROUND(G10,3),2)</f>
      </c>
      <c s="36" t="s">
        <v>104</v>
      </c>
      <c>
        <f>(M10*21)/100</f>
      </c>
      <c t="s">
        <v>27</v>
      </c>
    </row>
    <row r="11" spans="1:5" ht="25.5">
      <c r="A11" s="35" t="s">
        <v>55</v>
      </c>
      <c r="E11" s="39" t="s">
        <v>1087</v>
      </c>
    </row>
    <row r="12" spans="1:5" ht="63.75">
      <c r="A12" s="35" t="s">
        <v>57</v>
      </c>
      <c r="E12" s="40" t="s">
        <v>1088</v>
      </c>
    </row>
    <row r="13" spans="1:5" ht="25.5">
      <c r="A13" t="s">
        <v>58</v>
      </c>
      <c r="E13" s="39" t="s">
        <v>1089</v>
      </c>
    </row>
    <row r="14" spans="1:13" ht="12.75">
      <c r="A14" t="s">
        <v>46</v>
      </c>
      <c r="C14" s="31" t="s">
        <v>541</v>
      </c>
      <c r="E14" s="33" t="s">
        <v>542</v>
      </c>
      <c r="J14" s="32">
        <f>0</f>
      </c>
      <c s="32">
        <f>0</f>
      </c>
      <c s="32">
        <f>0+L15+L19+L23+L27+L31+L35</f>
      </c>
      <c s="32">
        <f>0+M15+M19+M23+M27+M31+M35</f>
      </c>
    </row>
    <row r="15" spans="1:16" ht="25.5">
      <c r="A15" t="s">
        <v>49</v>
      </c>
      <c s="34" t="s">
        <v>27</v>
      </c>
      <c s="34" t="s">
        <v>728</v>
      </c>
      <c s="35" t="s">
        <v>729</v>
      </c>
      <c s="6" t="s">
        <v>730</v>
      </c>
      <c s="36" t="s">
        <v>111</v>
      </c>
      <c s="37">
        <v>406.56</v>
      </c>
      <c s="36">
        <v>0</v>
      </c>
      <c s="36">
        <f>ROUND(G15*H15,6)</f>
      </c>
      <c r="L15" s="38">
        <v>0</v>
      </c>
      <c s="32">
        <f>ROUND(ROUND(L15,2)*ROUND(G15,3),2)</f>
      </c>
      <c s="36" t="s">
        <v>104</v>
      </c>
      <c>
        <f>(M15*21)/100</f>
      </c>
      <c t="s">
        <v>27</v>
      </c>
    </row>
    <row r="16" spans="1:5" ht="25.5">
      <c r="A16" s="35" t="s">
        <v>55</v>
      </c>
      <c r="E16" s="39" t="s">
        <v>112</v>
      </c>
    </row>
    <row r="17" spans="1:5" ht="25.5">
      <c r="A17" s="35" t="s">
        <v>57</v>
      </c>
      <c r="E17" s="40" t="s">
        <v>1090</v>
      </c>
    </row>
    <row r="18" spans="1:5" ht="165.75">
      <c r="A18" t="s">
        <v>58</v>
      </c>
      <c r="E18" s="39" t="s">
        <v>114</v>
      </c>
    </row>
    <row r="19" spans="1:16" ht="25.5">
      <c r="A19" t="s">
        <v>49</v>
      </c>
      <c s="34" t="s">
        <v>26</v>
      </c>
      <c s="34" t="s">
        <v>1091</v>
      </c>
      <c s="35" t="s">
        <v>1092</v>
      </c>
      <c s="6" t="s">
        <v>1093</v>
      </c>
      <c s="36" t="s">
        <v>111</v>
      </c>
      <c s="37">
        <v>0.25</v>
      </c>
      <c s="36">
        <v>0</v>
      </c>
      <c s="36">
        <f>ROUND(G19*H19,6)</f>
      </c>
      <c r="L19" s="38">
        <v>0</v>
      </c>
      <c s="32">
        <f>ROUND(ROUND(L19,2)*ROUND(G19,3),2)</f>
      </c>
      <c s="36" t="s">
        <v>104</v>
      </c>
      <c>
        <f>(M19*21)/100</f>
      </c>
      <c t="s">
        <v>27</v>
      </c>
    </row>
    <row r="20" spans="1:5" ht="25.5">
      <c r="A20" s="35" t="s">
        <v>55</v>
      </c>
      <c r="E20" s="39" t="s">
        <v>112</v>
      </c>
    </row>
    <row r="21" spans="1:5" ht="25.5">
      <c r="A21" s="35" t="s">
        <v>57</v>
      </c>
      <c r="E21" s="40" t="s">
        <v>1094</v>
      </c>
    </row>
    <row r="22" spans="1:5" ht="165.75">
      <c r="A22" t="s">
        <v>58</v>
      </c>
      <c r="E22" s="39" t="s">
        <v>114</v>
      </c>
    </row>
    <row r="23" spans="1:16" ht="25.5">
      <c r="A23" t="s">
        <v>49</v>
      </c>
      <c s="34" t="s">
        <v>66</v>
      </c>
      <c s="34" t="s">
        <v>1095</v>
      </c>
      <c s="35" t="s">
        <v>1096</v>
      </c>
      <c s="6" t="s">
        <v>1097</v>
      </c>
      <c s="36" t="s">
        <v>111</v>
      </c>
      <c s="37">
        <v>0.1</v>
      </c>
      <c s="36">
        <v>0</v>
      </c>
      <c s="36">
        <f>ROUND(G23*H23,6)</f>
      </c>
      <c r="L23" s="38">
        <v>0</v>
      </c>
      <c s="32">
        <f>ROUND(ROUND(L23,2)*ROUND(G23,3),2)</f>
      </c>
      <c s="36" t="s">
        <v>104</v>
      </c>
      <c>
        <f>(M23*21)/100</f>
      </c>
      <c t="s">
        <v>27</v>
      </c>
    </row>
    <row r="24" spans="1:5" ht="25.5">
      <c r="A24" s="35" t="s">
        <v>55</v>
      </c>
      <c r="E24" s="39" t="s">
        <v>112</v>
      </c>
    </row>
    <row r="25" spans="1:5" ht="25.5">
      <c r="A25" s="35" t="s">
        <v>57</v>
      </c>
      <c r="E25" s="40" t="s">
        <v>1098</v>
      </c>
    </row>
    <row r="26" spans="1:5" ht="165.75">
      <c r="A26" t="s">
        <v>58</v>
      </c>
      <c r="E26" s="39" t="s">
        <v>114</v>
      </c>
    </row>
    <row r="27" spans="1:16" ht="25.5">
      <c r="A27" t="s">
        <v>49</v>
      </c>
      <c s="34" t="s">
        <v>70</v>
      </c>
      <c s="34" t="s">
        <v>1099</v>
      </c>
      <c s="35" t="s">
        <v>1100</v>
      </c>
      <c s="6" t="s">
        <v>1101</v>
      </c>
      <c s="36" t="s">
        <v>111</v>
      </c>
      <c s="37">
        <v>0.1</v>
      </c>
      <c s="36">
        <v>0</v>
      </c>
      <c s="36">
        <f>ROUND(G27*H27,6)</f>
      </c>
      <c r="L27" s="38">
        <v>0</v>
      </c>
      <c s="32">
        <f>ROUND(ROUND(L27,2)*ROUND(G27,3),2)</f>
      </c>
      <c s="36" t="s">
        <v>104</v>
      </c>
      <c>
        <f>(M27*21)/100</f>
      </c>
      <c t="s">
        <v>27</v>
      </c>
    </row>
    <row r="28" spans="1:5" ht="25.5">
      <c r="A28" s="35" t="s">
        <v>55</v>
      </c>
      <c r="E28" s="39" t="s">
        <v>112</v>
      </c>
    </row>
    <row r="29" spans="1:5" ht="25.5">
      <c r="A29" s="35" t="s">
        <v>57</v>
      </c>
      <c r="E29" s="40" t="s">
        <v>1098</v>
      </c>
    </row>
    <row r="30" spans="1:5" ht="165.75">
      <c r="A30" t="s">
        <v>58</v>
      </c>
      <c r="E30" s="39" t="s">
        <v>114</v>
      </c>
    </row>
    <row r="31" spans="1:16" ht="25.5">
      <c r="A31" t="s">
        <v>49</v>
      </c>
      <c s="34" t="s">
        <v>76</v>
      </c>
      <c s="34" t="s">
        <v>1102</v>
      </c>
      <c s="35" t="s">
        <v>1103</v>
      </c>
      <c s="6" t="s">
        <v>1104</v>
      </c>
      <c s="36" t="s">
        <v>111</v>
      </c>
      <c s="37">
        <v>10.945</v>
      </c>
      <c s="36">
        <v>0</v>
      </c>
      <c s="36">
        <f>ROUND(G31*H31,6)</f>
      </c>
      <c r="L31" s="38">
        <v>0</v>
      </c>
      <c s="32">
        <f>ROUND(ROUND(L31,2)*ROUND(G31,3),2)</f>
      </c>
      <c s="36" t="s">
        <v>104</v>
      </c>
      <c>
        <f>(M31*21)/100</f>
      </c>
      <c t="s">
        <v>27</v>
      </c>
    </row>
    <row r="32" spans="1:5" ht="25.5">
      <c r="A32" s="35" t="s">
        <v>55</v>
      </c>
      <c r="E32" s="39" t="s">
        <v>112</v>
      </c>
    </row>
    <row r="33" spans="1:5" ht="25.5">
      <c r="A33" s="35" t="s">
        <v>57</v>
      </c>
      <c r="E33" s="40" t="s">
        <v>1105</v>
      </c>
    </row>
    <row r="34" spans="1:5" ht="165.75">
      <c r="A34" t="s">
        <v>58</v>
      </c>
      <c r="E34" s="39" t="s">
        <v>114</v>
      </c>
    </row>
    <row r="35" spans="1:16" ht="25.5">
      <c r="A35" t="s">
        <v>49</v>
      </c>
      <c s="34" t="s">
        <v>79</v>
      </c>
      <c s="34" t="s">
        <v>1106</v>
      </c>
      <c s="35" t="s">
        <v>1107</v>
      </c>
      <c s="6" t="s">
        <v>1108</v>
      </c>
      <c s="36" t="s">
        <v>111</v>
      </c>
      <c s="37">
        <v>0.1</v>
      </c>
      <c s="36">
        <v>0</v>
      </c>
      <c s="36">
        <f>ROUND(G35*H35,6)</f>
      </c>
      <c r="L35" s="38">
        <v>0</v>
      </c>
      <c s="32">
        <f>ROUND(ROUND(L35,2)*ROUND(G35,3),2)</f>
      </c>
      <c s="36" t="s">
        <v>104</v>
      </c>
      <c>
        <f>(M35*21)/100</f>
      </c>
      <c t="s">
        <v>27</v>
      </c>
    </row>
    <row r="36" spans="1:5" ht="25.5">
      <c r="A36" s="35" t="s">
        <v>55</v>
      </c>
      <c r="E36" s="39" t="s">
        <v>112</v>
      </c>
    </row>
    <row r="37" spans="1:5" ht="25.5">
      <c r="A37" s="35" t="s">
        <v>57</v>
      </c>
      <c r="E37" s="40" t="s">
        <v>1098</v>
      </c>
    </row>
    <row r="38" spans="1:5" ht="165.75">
      <c r="A38" t="s">
        <v>58</v>
      </c>
      <c r="E38" s="39" t="s">
        <v>114</v>
      </c>
    </row>
    <row r="39" spans="1:13" ht="12.75">
      <c r="A39" t="s">
        <v>46</v>
      </c>
      <c r="C39" s="31" t="s">
        <v>693</v>
      </c>
      <c r="E39" s="33" t="s">
        <v>694</v>
      </c>
      <c r="J39" s="32">
        <f>0</f>
      </c>
      <c s="32">
        <f>0</f>
      </c>
      <c s="32">
        <f>0+L40+L44+L48</f>
      </c>
      <c s="32">
        <f>0+M40+M44+M48</f>
      </c>
    </row>
    <row r="40" spans="1:16" ht="12.75">
      <c r="A40" t="s">
        <v>49</v>
      </c>
      <c s="34" t="s">
        <v>82</v>
      </c>
      <c s="34" t="s">
        <v>1109</v>
      </c>
      <c s="35" t="s">
        <v>5</v>
      </c>
      <c s="6" t="s">
        <v>1110</v>
      </c>
      <c s="36" t="s">
        <v>53</v>
      </c>
      <c s="37">
        <v>5544</v>
      </c>
      <c s="36">
        <v>0</v>
      </c>
      <c s="36">
        <f>ROUND(G40*H40,6)</f>
      </c>
      <c r="L40" s="38">
        <v>0</v>
      </c>
      <c s="32">
        <f>ROUND(ROUND(L40,2)*ROUND(G40,3),2)</f>
      </c>
      <c s="36" t="s">
        <v>54</v>
      </c>
      <c>
        <f>(M40*21)/100</f>
      </c>
      <c t="s">
        <v>27</v>
      </c>
    </row>
    <row r="41" spans="1:5" ht="12.75">
      <c r="A41" s="35" t="s">
        <v>55</v>
      </c>
      <c r="E41" s="39" t="s">
        <v>5</v>
      </c>
    </row>
    <row r="42" spans="1:5" ht="12.75">
      <c r="A42" s="35" t="s">
        <v>57</v>
      </c>
      <c r="E42" s="40" t="s">
        <v>1111</v>
      </c>
    </row>
    <row r="43" spans="1:5" ht="25.5">
      <c r="A43" t="s">
        <v>58</v>
      </c>
      <c r="E43" s="39" t="s">
        <v>1112</v>
      </c>
    </row>
    <row r="44" spans="1:16" ht="12.75">
      <c r="A44" t="s">
        <v>49</v>
      </c>
      <c s="34" t="s">
        <v>87</v>
      </c>
      <c s="34" t="s">
        <v>1113</v>
      </c>
      <c s="35" t="s">
        <v>5</v>
      </c>
      <c s="6" t="s">
        <v>1114</v>
      </c>
      <c s="36" t="s">
        <v>53</v>
      </c>
      <c s="37">
        <v>79.2</v>
      </c>
      <c s="36">
        <v>0</v>
      </c>
      <c s="36">
        <f>ROUND(G44*H44,6)</f>
      </c>
      <c r="L44" s="38">
        <v>0</v>
      </c>
      <c s="32">
        <f>ROUND(ROUND(L44,2)*ROUND(G44,3),2)</f>
      </c>
      <c s="36" t="s">
        <v>54</v>
      </c>
      <c>
        <f>(M44*21)/100</f>
      </c>
      <c t="s">
        <v>27</v>
      </c>
    </row>
    <row r="45" spans="1:5" ht="12.75">
      <c r="A45" s="35" t="s">
        <v>55</v>
      </c>
      <c r="E45" s="39" t="s">
        <v>5</v>
      </c>
    </row>
    <row r="46" spans="1:5" ht="38.25">
      <c r="A46" s="35" t="s">
        <v>57</v>
      </c>
      <c r="E46" s="40" t="s">
        <v>1115</v>
      </c>
    </row>
    <row r="47" spans="1:5" ht="229.5">
      <c r="A47" t="s">
        <v>58</v>
      </c>
      <c r="E47" s="39" t="s">
        <v>1116</v>
      </c>
    </row>
    <row r="48" spans="1:16" ht="12.75">
      <c r="A48" t="s">
        <v>49</v>
      </c>
      <c s="34" t="s">
        <v>91</v>
      </c>
      <c s="34" t="s">
        <v>1117</v>
      </c>
      <c s="35" t="s">
        <v>5</v>
      </c>
      <c s="6" t="s">
        <v>711</v>
      </c>
      <c s="36" t="s">
        <v>53</v>
      </c>
      <c s="37">
        <v>191.96</v>
      </c>
      <c s="36">
        <v>0</v>
      </c>
      <c s="36">
        <f>ROUND(G48*H48,6)</f>
      </c>
      <c r="L48" s="38">
        <v>0</v>
      </c>
      <c s="32">
        <f>ROUND(ROUND(L48,2)*ROUND(G48,3),2)</f>
      </c>
      <c s="36" t="s">
        <v>104</v>
      </c>
      <c>
        <f>(M48*21)/100</f>
      </c>
      <c t="s">
        <v>27</v>
      </c>
    </row>
    <row r="49" spans="1:5" ht="12.75">
      <c r="A49" s="35" t="s">
        <v>55</v>
      </c>
      <c r="E49" s="39" t="s">
        <v>5</v>
      </c>
    </row>
    <row r="50" spans="1:5" ht="38.25">
      <c r="A50" s="35" t="s">
        <v>57</v>
      </c>
      <c r="E50" s="40" t="s">
        <v>1118</v>
      </c>
    </row>
    <row r="51" spans="1:5" ht="318.75">
      <c r="A51" t="s">
        <v>58</v>
      </c>
      <c r="E51" s="39" t="s">
        <v>706</v>
      </c>
    </row>
    <row r="52" spans="1:13" ht="12.75">
      <c r="A52" t="s">
        <v>46</v>
      </c>
      <c r="C52" s="31" t="s">
        <v>732</v>
      </c>
      <c r="E52" s="33" t="s">
        <v>733</v>
      </c>
      <c r="J52" s="32">
        <f>0</f>
      </c>
      <c s="32">
        <f>0</f>
      </c>
      <c s="32">
        <f>0+L53+L57</f>
      </c>
      <c s="32">
        <f>0+M53+M57</f>
      </c>
    </row>
    <row r="53" spans="1:16" ht="12.75">
      <c r="A53" t="s">
        <v>49</v>
      </c>
      <c s="34" t="s">
        <v>94</v>
      </c>
      <c s="34" t="s">
        <v>1119</v>
      </c>
      <c s="35" t="s">
        <v>5</v>
      </c>
      <c s="6" t="s">
        <v>1120</v>
      </c>
      <c s="36" t="s">
        <v>53</v>
      </c>
      <c s="37">
        <v>24.979</v>
      </c>
      <c s="36">
        <v>0</v>
      </c>
      <c s="36">
        <f>ROUND(G53*H53,6)</f>
      </c>
      <c r="L53" s="38">
        <v>0</v>
      </c>
      <c s="32">
        <f>ROUND(ROUND(L53,2)*ROUND(G53,3),2)</f>
      </c>
      <c s="36" t="s">
        <v>54</v>
      </c>
      <c>
        <f>(M53*21)/100</f>
      </c>
      <c t="s">
        <v>27</v>
      </c>
    </row>
    <row r="54" spans="1:5" ht="12.75">
      <c r="A54" s="35" t="s">
        <v>55</v>
      </c>
      <c r="E54" s="39" t="s">
        <v>5</v>
      </c>
    </row>
    <row r="55" spans="1:5" ht="191.25">
      <c r="A55" s="35" t="s">
        <v>57</v>
      </c>
      <c r="E55" s="40" t="s">
        <v>1121</v>
      </c>
    </row>
    <row r="56" spans="1:5" ht="369.75">
      <c r="A56" t="s">
        <v>58</v>
      </c>
      <c r="E56" s="39" t="s">
        <v>1122</v>
      </c>
    </row>
    <row r="57" spans="1:16" ht="12.75">
      <c r="A57" t="s">
        <v>49</v>
      </c>
      <c s="34" t="s">
        <v>98</v>
      </c>
      <c s="34" t="s">
        <v>1123</v>
      </c>
      <c s="35" t="s">
        <v>5</v>
      </c>
      <c s="6" t="s">
        <v>1124</v>
      </c>
      <c s="36" t="s">
        <v>111</v>
      </c>
      <c s="37">
        <v>4.327</v>
      </c>
      <c s="36">
        <v>0</v>
      </c>
      <c s="36">
        <f>ROUND(G57*H57,6)</f>
      </c>
      <c r="L57" s="38">
        <v>0</v>
      </c>
      <c s="32">
        <f>ROUND(ROUND(L57,2)*ROUND(G57,3),2)</f>
      </c>
      <c s="36" t="s">
        <v>54</v>
      </c>
      <c>
        <f>(M57*21)/100</f>
      </c>
      <c t="s">
        <v>27</v>
      </c>
    </row>
    <row r="58" spans="1:5" ht="12.75">
      <c r="A58" s="35" t="s">
        <v>55</v>
      </c>
      <c r="E58" s="39" t="s">
        <v>5</v>
      </c>
    </row>
    <row r="59" spans="1:5" ht="25.5">
      <c r="A59" s="35" t="s">
        <v>57</v>
      </c>
      <c r="E59" s="40" t="s">
        <v>1125</v>
      </c>
    </row>
    <row r="60" spans="1:5" ht="267.75">
      <c r="A60" t="s">
        <v>58</v>
      </c>
      <c r="E60" s="39" t="s">
        <v>1126</v>
      </c>
    </row>
    <row r="61" spans="1:13" ht="12.75">
      <c r="A61" t="s">
        <v>46</v>
      </c>
      <c r="C61" s="31" t="s">
        <v>742</v>
      </c>
      <c r="E61" s="33" t="s">
        <v>743</v>
      </c>
      <c r="J61" s="32">
        <f>0</f>
      </c>
      <c s="32">
        <f>0</f>
      </c>
      <c s="32">
        <f>0+L62</f>
      </c>
      <c s="32">
        <f>0+M62</f>
      </c>
    </row>
    <row r="62" spans="1:16" ht="12.75">
      <c r="A62" t="s">
        <v>49</v>
      </c>
      <c s="34" t="s">
        <v>101</v>
      </c>
      <c s="34" t="s">
        <v>1127</v>
      </c>
      <c s="35" t="s">
        <v>5</v>
      </c>
      <c s="6" t="s">
        <v>1128</v>
      </c>
      <c s="36" t="s">
        <v>53</v>
      </c>
      <c s="37">
        <v>3.08</v>
      </c>
      <c s="36">
        <v>0</v>
      </c>
      <c s="36">
        <f>ROUND(G62*H62,6)</f>
      </c>
      <c r="L62" s="38">
        <v>0</v>
      </c>
      <c s="32">
        <f>ROUND(ROUND(L62,2)*ROUND(G62,3),2)</f>
      </c>
      <c s="36" t="s">
        <v>54</v>
      </c>
      <c>
        <f>(M62*21)/100</f>
      </c>
      <c t="s">
        <v>27</v>
      </c>
    </row>
    <row r="63" spans="1:5" ht="12.75">
      <c r="A63" s="35" t="s">
        <v>55</v>
      </c>
      <c r="E63" s="39" t="s">
        <v>5</v>
      </c>
    </row>
    <row r="64" spans="1:5" ht="25.5">
      <c r="A64" s="35" t="s">
        <v>57</v>
      </c>
      <c r="E64" s="40" t="s">
        <v>1129</v>
      </c>
    </row>
    <row r="65" spans="1:5" ht="369.75">
      <c r="A65" t="s">
        <v>58</v>
      </c>
      <c r="E65" s="39" t="s">
        <v>747</v>
      </c>
    </row>
    <row r="66" spans="1:13" ht="12.75">
      <c r="A66" t="s">
        <v>46</v>
      </c>
      <c r="C66" s="31" t="s">
        <v>1130</v>
      </c>
      <c r="E66" s="33" t="s">
        <v>1131</v>
      </c>
      <c r="J66" s="32">
        <f>0</f>
      </c>
      <c s="32">
        <f>0</f>
      </c>
      <c s="32">
        <f>0+L67+L71+L75</f>
      </c>
      <c s="32">
        <f>0+M67+M71+M75</f>
      </c>
    </row>
    <row r="67" spans="1:16" ht="12.75">
      <c r="A67" t="s">
        <v>49</v>
      </c>
      <c s="34" t="s">
        <v>107</v>
      </c>
      <c s="34" t="s">
        <v>1132</v>
      </c>
      <c s="35" t="s">
        <v>5</v>
      </c>
      <c s="6" t="s">
        <v>1133</v>
      </c>
      <c s="36" t="s">
        <v>681</v>
      </c>
      <c s="37">
        <v>85.95</v>
      </c>
      <c s="36">
        <v>0</v>
      </c>
      <c s="36">
        <f>ROUND(G67*H67,6)</f>
      </c>
      <c r="L67" s="38">
        <v>0</v>
      </c>
      <c s="32">
        <f>ROUND(ROUND(L67,2)*ROUND(G67,3),2)</f>
      </c>
      <c s="36" t="s">
        <v>54</v>
      </c>
      <c>
        <f>(M67*21)/100</f>
      </c>
      <c t="s">
        <v>27</v>
      </c>
    </row>
    <row r="68" spans="1:5" ht="12.75">
      <c r="A68" s="35" t="s">
        <v>55</v>
      </c>
      <c r="E68" s="39" t="s">
        <v>5</v>
      </c>
    </row>
    <row r="69" spans="1:5" ht="38.25">
      <c r="A69" s="35" t="s">
        <v>57</v>
      </c>
      <c r="E69" s="40" t="s">
        <v>1134</v>
      </c>
    </row>
    <row r="70" spans="1:5" ht="76.5">
      <c r="A70" t="s">
        <v>58</v>
      </c>
      <c r="E70" s="39" t="s">
        <v>1135</v>
      </c>
    </row>
    <row r="71" spans="1:16" ht="25.5">
      <c r="A71" t="s">
        <v>49</v>
      </c>
      <c s="34" t="s">
        <v>159</v>
      </c>
      <c s="34" t="s">
        <v>1136</v>
      </c>
      <c s="35" t="s">
        <v>5</v>
      </c>
      <c s="6" t="s">
        <v>1137</v>
      </c>
      <c s="36" t="s">
        <v>681</v>
      </c>
      <c s="37">
        <v>94.2</v>
      </c>
      <c s="36">
        <v>0</v>
      </c>
      <c s="36">
        <f>ROUND(G71*H71,6)</f>
      </c>
      <c r="L71" s="38">
        <v>0</v>
      </c>
      <c s="32">
        <f>ROUND(ROUND(L71,2)*ROUND(G71,3),2)</f>
      </c>
      <c s="36" t="s">
        <v>54</v>
      </c>
      <c>
        <f>(M71*21)/100</f>
      </c>
      <c t="s">
        <v>27</v>
      </c>
    </row>
    <row r="72" spans="1:5" ht="12.75">
      <c r="A72" s="35" t="s">
        <v>55</v>
      </c>
      <c r="E72" s="39" t="s">
        <v>5</v>
      </c>
    </row>
    <row r="73" spans="1:5" ht="114.75">
      <c r="A73" s="35" t="s">
        <v>57</v>
      </c>
      <c r="E73" s="40" t="s">
        <v>1138</v>
      </c>
    </row>
    <row r="74" spans="1:5" ht="191.25">
      <c r="A74" t="s">
        <v>58</v>
      </c>
      <c r="E74" s="39" t="s">
        <v>997</v>
      </c>
    </row>
    <row r="75" spans="1:16" ht="12.75">
      <c r="A75" t="s">
        <v>49</v>
      </c>
      <c s="34" t="s">
        <v>163</v>
      </c>
      <c s="34" t="s">
        <v>1139</v>
      </c>
      <c s="35" t="s">
        <v>5</v>
      </c>
      <c s="6" t="s">
        <v>1140</v>
      </c>
      <c s="36" t="s">
        <v>681</v>
      </c>
      <c s="37">
        <v>65</v>
      </c>
      <c s="36">
        <v>0</v>
      </c>
      <c s="36">
        <f>ROUND(G75*H75,6)</f>
      </c>
      <c r="L75" s="38">
        <v>0</v>
      </c>
      <c s="32">
        <f>ROUND(ROUND(L75,2)*ROUND(G75,3),2)</f>
      </c>
      <c s="36" t="s">
        <v>54</v>
      </c>
      <c>
        <f>(M75*21)/100</f>
      </c>
      <c t="s">
        <v>27</v>
      </c>
    </row>
    <row r="76" spans="1:5" ht="12.75">
      <c r="A76" s="35" t="s">
        <v>55</v>
      </c>
      <c r="E76" s="39" t="s">
        <v>5</v>
      </c>
    </row>
    <row r="77" spans="1:5" ht="25.5">
      <c r="A77" s="35" t="s">
        <v>57</v>
      </c>
      <c r="E77" s="40" t="s">
        <v>1141</v>
      </c>
    </row>
    <row r="78" spans="1:5" ht="38.25">
      <c r="A78" t="s">
        <v>58</v>
      </c>
      <c r="E78" s="39" t="s">
        <v>1142</v>
      </c>
    </row>
    <row r="79" spans="1:13" ht="12.75">
      <c r="A79" t="s">
        <v>46</v>
      </c>
      <c r="C79" s="31" t="s">
        <v>779</v>
      </c>
      <c r="E79" s="33" t="s">
        <v>780</v>
      </c>
      <c r="J79" s="32">
        <f>0</f>
      </c>
      <c s="32">
        <f>0</f>
      </c>
      <c s="32">
        <f>0+L80+L84</f>
      </c>
      <c s="32">
        <f>0+M80+M84</f>
      </c>
    </row>
    <row r="80" spans="1:16" ht="12.75">
      <c r="A80" t="s">
        <v>49</v>
      </c>
      <c s="34" t="s">
        <v>167</v>
      </c>
      <c s="34" t="s">
        <v>1143</v>
      </c>
      <c s="35" t="s">
        <v>5</v>
      </c>
      <c s="6" t="s">
        <v>1144</v>
      </c>
      <c s="36" t="s">
        <v>73</v>
      </c>
      <c s="37">
        <v>3</v>
      </c>
      <c s="36">
        <v>0</v>
      </c>
      <c s="36">
        <f>ROUND(G80*H80,6)</f>
      </c>
      <c r="L80" s="38">
        <v>0</v>
      </c>
      <c s="32">
        <f>ROUND(ROUND(L80,2)*ROUND(G80,3),2)</f>
      </c>
      <c s="36" t="s">
        <v>54</v>
      </c>
      <c>
        <f>(M80*21)/100</f>
      </c>
      <c t="s">
        <v>27</v>
      </c>
    </row>
    <row r="81" spans="1:5" ht="12.75">
      <c r="A81" s="35" t="s">
        <v>55</v>
      </c>
      <c r="E81" s="39" t="s">
        <v>5</v>
      </c>
    </row>
    <row r="82" spans="1:5" ht="12.75">
      <c r="A82" s="35" t="s">
        <v>57</v>
      </c>
      <c r="E82" s="40" t="s">
        <v>1145</v>
      </c>
    </row>
    <row r="83" spans="1:5" ht="12.75">
      <c r="A83" t="s">
        <v>58</v>
      </c>
      <c r="E83" s="39" t="s">
        <v>1146</v>
      </c>
    </row>
    <row r="84" spans="1:16" ht="12.75">
      <c r="A84" t="s">
        <v>49</v>
      </c>
      <c s="34" t="s">
        <v>170</v>
      </c>
      <c s="34" t="s">
        <v>1147</v>
      </c>
      <c s="35" t="s">
        <v>5</v>
      </c>
      <c s="6" t="s">
        <v>1148</v>
      </c>
      <c s="36" t="s">
        <v>73</v>
      </c>
      <c s="37">
        <v>8</v>
      </c>
      <c s="36">
        <v>0</v>
      </c>
      <c s="36">
        <f>ROUND(G84*H84,6)</f>
      </c>
      <c r="L84" s="38">
        <v>0</v>
      </c>
      <c s="32">
        <f>ROUND(ROUND(L84,2)*ROUND(G84,3),2)</f>
      </c>
      <c s="36" t="s">
        <v>54</v>
      </c>
      <c>
        <f>(M84*21)/100</f>
      </c>
      <c t="s">
        <v>27</v>
      </c>
    </row>
    <row r="85" spans="1:5" ht="12.75">
      <c r="A85" s="35" t="s">
        <v>55</v>
      </c>
      <c r="E85" s="39" t="s">
        <v>5</v>
      </c>
    </row>
    <row r="86" spans="1:5" ht="25.5">
      <c r="A86" s="35" t="s">
        <v>57</v>
      </c>
      <c r="E86" s="40" t="s">
        <v>1149</v>
      </c>
    </row>
    <row r="87" spans="1:5" ht="38.25">
      <c r="A87" t="s">
        <v>58</v>
      </c>
      <c r="E87" s="39" t="s">
        <v>1150</v>
      </c>
    </row>
    <row r="88" spans="1:13" ht="12.75">
      <c r="A88" t="s">
        <v>46</v>
      </c>
      <c r="C88" s="31" t="s">
        <v>654</v>
      </c>
      <c r="E88" s="33" t="s">
        <v>655</v>
      </c>
      <c r="J88" s="32">
        <f>0</f>
      </c>
      <c s="32">
        <f>0</f>
      </c>
      <c s="32">
        <f>0+L89+L93+L97</f>
      </c>
      <c s="32">
        <f>0+M89+M93+M97</f>
      </c>
    </row>
    <row r="89" spans="1:16" ht="12.75">
      <c r="A89" t="s">
        <v>49</v>
      </c>
      <c s="34" t="s">
        <v>173</v>
      </c>
      <c s="34" t="s">
        <v>1151</v>
      </c>
      <c s="35" t="s">
        <v>5</v>
      </c>
      <c s="6" t="s">
        <v>1152</v>
      </c>
      <c s="36" t="s">
        <v>53</v>
      </c>
      <c s="37">
        <v>17.828</v>
      </c>
      <c s="36">
        <v>0</v>
      </c>
      <c s="36">
        <f>ROUND(G89*H89,6)</f>
      </c>
      <c r="L89" s="38">
        <v>0</v>
      </c>
      <c s="32">
        <f>ROUND(ROUND(L89,2)*ROUND(G89,3),2)</f>
      </c>
      <c s="36" t="s">
        <v>54</v>
      </c>
      <c>
        <f>(M89*21)/100</f>
      </c>
      <c t="s">
        <v>27</v>
      </c>
    </row>
    <row r="90" spans="1:5" ht="12.75">
      <c r="A90" s="35" t="s">
        <v>55</v>
      </c>
      <c r="E90" s="39" t="s">
        <v>5</v>
      </c>
    </row>
    <row r="91" spans="1:5" ht="76.5">
      <c r="A91" s="35" t="s">
        <v>57</v>
      </c>
      <c r="E91" s="40" t="s">
        <v>1153</v>
      </c>
    </row>
    <row r="92" spans="1:5" ht="114.75">
      <c r="A92" t="s">
        <v>58</v>
      </c>
      <c r="E92" s="39" t="s">
        <v>1154</v>
      </c>
    </row>
    <row r="93" spans="1:16" ht="12.75">
      <c r="A93" t="s">
        <v>49</v>
      </c>
      <c s="34" t="s">
        <v>177</v>
      </c>
      <c s="34" t="s">
        <v>1155</v>
      </c>
      <c s="35" t="s">
        <v>5</v>
      </c>
      <c s="6" t="s">
        <v>1156</v>
      </c>
      <c s="36" t="s">
        <v>73</v>
      </c>
      <c s="37">
        <v>2</v>
      </c>
      <c s="36">
        <v>0</v>
      </c>
      <c s="36">
        <f>ROUND(G93*H93,6)</f>
      </c>
      <c r="L93" s="38">
        <v>0</v>
      </c>
      <c s="32">
        <f>ROUND(ROUND(L93,2)*ROUND(G93,3),2)</f>
      </c>
      <c s="36" t="s">
        <v>54</v>
      </c>
      <c>
        <f>(M93*21)/100</f>
      </c>
      <c t="s">
        <v>27</v>
      </c>
    </row>
    <row r="94" spans="1:5" ht="12.75">
      <c r="A94" s="35" t="s">
        <v>55</v>
      </c>
      <c r="E94" s="39" t="s">
        <v>5</v>
      </c>
    </row>
    <row r="95" spans="1:5" ht="25.5">
      <c r="A95" s="35" t="s">
        <v>57</v>
      </c>
      <c r="E95" s="40" t="s">
        <v>1157</v>
      </c>
    </row>
    <row r="96" spans="1:5" ht="89.25">
      <c r="A96" t="s">
        <v>58</v>
      </c>
      <c r="E96" s="39" t="s">
        <v>1158</v>
      </c>
    </row>
    <row r="97" spans="1:16" ht="12.75">
      <c r="A97" t="s">
        <v>49</v>
      </c>
      <c s="34" t="s">
        <v>182</v>
      </c>
      <c s="34" t="s">
        <v>1159</v>
      </c>
      <c s="35" t="s">
        <v>5</v>
      </c>
      <c s="6" t="s">
        <v>1160</v>
      </c>
      <c s="36" t="s">
        <v>73</v>
      </c>
      <c s="37">
        <v>1.2</v>
      </c>
      <c s="36">
        <v>0</v>
      </c>
      <c s="36">
        <f>ROUND(G97*H97,6)</f>
      </c>
      <c r="L97" s="38">
        <v>0</v>
      </c>
      <c s="32">
        <f>ROUND(ROUND(L97,2)*ROUND(G97,3),2)</f>
      </c>
      <c s="36" t="s">
        <v>104</v>
      </c>
      <c>
        <f>(M97*21)/100</f>
      </c>
      <c t="s">
        <v>27</v>
      </c>
    </row>
    <row r="98" spans="1:5" ht="12.75">
      <c r="A98" s="35" t="s">
        <v>55</v>
      </c>
      <c r="E98" s="39" t="s">
        <v>5</v>
      </c>
    </row>
    <row r="99" spans="1:5" ht="25.5">
      <c r="A99" s="35" t="s">
        <v>57</v>
      </c>
      <c r="E99" s="40" t="s">
        <v>1161</v>
      </c>
    </row>
    <row r="100" spans="1:5" ht="12.75">
      <c r="A100" t="s">
        <v>58</v>
      </c>
      <c r="E100" s="39" t="s">
        <v>5</v>
      </c>
    </row>
    <row r="101" spans="1:13" ht="12.75">
      <c r="A101" t="s">
        <v>46</v>
      </c>
      <c r="C101" s="31" t="s">
        <v>79</v>
      </c>
      <c r="E101" s="33" t="s">
        <v>1162</v>
      </c>
      <c r="J101" s="32">
        <f>0</f>
      </c>
      <c s="32">
        <f>0</f>
      </c>
      <c s="32">
        <f>0+L102</f>
      </c>
      <c s="32">
        <f>0+M102</f>
      </c>
    </row>
    <row r="102" spans="1:16" ht="12.75">
      <c r="A102" t="s">
        <v>49</v>
      </c>
      <c s="34" t="s">
        <v>186</v>
      </c>
      <c s="34" t="s">
        <v>1163</v>
      </c>
      <c s="35" t="s">
        <v>5</v>
      </c>
      <c s="6" t="s">
        <v>1164</v>
      </c>
      <c s="36" t="s">
        <v>1165</v>
      </c>
      <c s="37">
        <v>9.019</v>
      </c>
      <c s="36">
        <v>0</v>
      </c>
      <c s="36">
        <f>ROUND(G102*H102,6)</f>
      </c>
      <c r="L102" s="38">
        <v>0</v>
      </c>
      <c s="32">
        <f>ROUND(ROUND(L102,2)*ROUND(G102,3),2)</f>
      </c>
      <c s="36" t="s">
        <v>54</v>
      </c>
      <c>
        <f>(M102*21)/100</f>
      </c>
      <c t="s">
        <v>27</v>
      </c>
    </row>
    <row r="103" spans="1:5" ht="12.75">
      <c r="A103" s="35" t="s">
        <v>55</v>
      </c>
      <c r="E103" s="39" t="s">
        <v>5</v>
      </c>
    </row>
    <row r="104" spans="1:5" ht="63.75">
      <c r="A104" s="35" t="s">
        <v>57</v>
      </c>
      <c r="E104" s="40" t="s">
        <v>1166</v>
      </c>
    </row>
    <row r="105" spans="1:5" ht="102">
      <c r="A105" t="s">
        <v>58</v>
      </c>
      <c r="E105" s="39" t="s">
        <v>1167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5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1168</v>
      </c>
      <c s="41">
        <f>Rekapitulace!C29</f>
      </c>
      <c s="20" t="s">
        <v>0</v>
      </c>
      <c t="s">
        <v>23</v>
      </c>
      <c t="s">
        <v>27</v>
      </c>
    </row>
    <row r="4" spans="1:16" ht="32" customHeight="1">
      <c r="A4" s="24" t="s">
        <v>20</v>
      </c>
      <c s="25" t="s">
        <v>28</v>
      </c>
      <c s="27" t="s">
        <v>1168</v>
      </c>
      <c r="E4" s="26" t="s">
        <v>1169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COUNTIFS(L8:L574,"=0",A8:A574,"P")+COUNTIFS(L8:L574,"",A8:A574,"P")+SUM(Q8:Q574)</f>
      </c>
    </row>
    <row r="8" spans="1:13" ht="12.75">
      <c r="A8" t="s">
        <v>44</v>
      </c>
      <c r="C8" s="28" t="s">
        <v>1172</v>
      </c>
      <c r="E8" s="30" t="s">
        <v>1171</v>
      </c>
      <c r="J8" s="29">
        <f>0+J9+J362+J427+J540+J561</f>
      </c>
      <c s="29">
        <f>0+K9+K362+K427+K540+K561</f>
      </c>
      <c s="29">
        <f>0+L9+L362+L427+L540+L561</f>
      </c>
      <c s="29">
        <f>0+M9+M362+M427+M540+M561</f>
      </c>
    </row>
    <row r="9" spans="1:13" ht="12.75">
      <c r="A9" t="s">
        <v>46</v>
      </c>
      <c r="C9" s="31" t="s">
        <v>47</v>
      </c>
      <c r="E9" s="33" t="s">
        <v>1173</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f>
      </c>
    </row>
    <row r="10" spans="1:16" ht="12.75">
      <c r="A10" t="s">
        <v>49</v>
      </c>
      <c s="34" t="s">
        <v>50</v>
      </c>
      <c s="34" t="s">
        <v>1174</v>
      </c>
      <c s="35" t="s">
        <v>5</v>
      </c>
      <c s="6" t="s">
        <v>1175</v>
      </c>
      <c s="36" t="s">
        <v>64</v>
      </c>
      <c s="37">
        <v>1520</v>
      </c>
      <c s="36">
        <v>0</v>
      </c>
      <c s="36">
        <f>ROUND(G10*H10,6)</f>
      </c>
      <c r="L10" s="38">
        <v>0</v>
      </c>
      <c s="32">
        <f>ROUND(ROUND(L10,2)*ROUND(G10,3),2)</f>
      </c>
      <c s="36" t="s">
        <v>104</v>
      </c>
      <c>
        <f>(M10*21)/100</f>
      </c>
      <c t="s">
        <v>27</v>
      </c>
    </row>
    <row r="11" spans="1:5" ht="12.75">
      <c r="A11" s="35" t="s">
        <v>55</v>
      </c>
      <c r="E11" s="39" t="s">
        <v>1175</v>
      </c>
    </row>
    <row r="12" spans="1:5" ht="12.75">
      <c r="A12" s="35" t="s">
        <v>57</v>
      </c>
      <c r="E12" s="40" t="s">
        <v>5</v>
      </c>
    </row>
    <row r="13" spans="1:5" ht="12.75">
      <c r="A13" t="s">
        <v>58</v>
      </c>
      <c r="E13" s="39" t="s">
        <v>5</v>
      </c>
    </row>
    <row r="14" spans="1:16" ht="12.75">
      <c r="A14" t="s">
        <v>49</v>
      </c>
      <c s="34" t="s">
        <v>27</v>
      </c>
      <c s="34" t="s">
        <v>1176</v>
      </c>
      <c s="35" t="s">
        <v>5</v>
      </c>
      <c s="6" t="s">
        <v>1177</v>
      </c>
      <c s="36" t="s">
        <v>64</v>
      </c>
      <c s="37">
        <v>150</v>
      </c>
      <c s="36">
        <v>0</v>
      </c>
      <c s="36">
        <f>ROUND(G14*H14,6)</f>
      </c>
      <c r="L14" s="38">
        <v>0</v>
      </c>
      <c s="32">
        <f>ROUND(ROUND(L14,2)*ROUND(G14,3),2)</f>
      </c>
      <c s="36" t="s">
        <v>104</v>
      </c>
      <c>
        <f>(M14*21)/100</f>
      </c>
      <c t="s">
        <v>27</v>
      </c>
    </row>
    <row r="15" spans="1:5" ht="12.75">
      <c r="A15" s="35" t="s">
        <v>55</v>
      </c>
      <c r="E15" s="39" t="s">
        <v>1177</v>
      </c>
    </row>
    <row r="16" spans="1:5" ht="12.75">
      <c r="A16" s="35" t="s">
        <v>57</v>
      </c>
      <c r="E16" s="40" t="s">
        <v>5</v>
      </c>
    </row>
    <row r="17" spans="1:5" ht="12.75">
      <c r="A17" t="s">
        <v>58</v>
      </c>
      <c r="E17" s="39" t="s">
        <v>5</v>
      </c>
    </row>
    <row r="18" spans="1:16" ht="12.75">
      <c r="A18" t="s">
        <v>49</v>
      </c>
      <c s="34" t="s">
        <v>26</v>
      </c>
      <c s="34" t="s">
        <v>1178</v>
      </c>
      <c s="35" t="s">
        <v>5</v>
      </c>
      <c s="6" t="s">
        <v>1179</v>
      </c>
      <c s="36" t="s">
        <v>64</v>
      </c>
      <c s="37">
        <v>140</v>
      </c>
      <c s="36">
        <v>0</v>
      </c>
      <c s="36">
        <f>ROUND(G18*H18,6)</f>
      </c>
      <c r="L18" s="38">
        <v>0</v>
      </c>
      <c s="32">
        <f>ROUND(ROUND(L18,2)*ROUND(G18,3),2)</f>
      </c>
      <c s="36" t="s">
        <v>104</v>
      </c>
      <c>
        <f>(M18*21)/100</f>
      </c>
      <c t="s">
        <v>27</v>
      </c>
    </row>
    <row r="19" spans="1:5" ht="12.75">
      <c r="A19" s="35" t="s">
        <v>55</v>
      </c>
      <c r="E19" s="39" t="s">
        <v>1179</v>
      </c>
    </row>
    <row r="20" spans="1:5" ht="12.75">
      <c r="A20" s="35" t="s">
        <v>57</v>
      </c>
      <c r="E20" s="40" t="s">
        <v>5</v>
      </c>
    </row>
    <row r="21" spans="1:5" ht="12.75">
      <c r="A21" t="s">
        <v>58</v>
      </c>
      <c r="E21" s="39" t="s">
        <v>5</v>
      </c>
    </row>
    <row r="22" spans="1:16" ht="12.75">
      <c r="A22" t="s">
        <v>49</v>
      </c>
      <c s="34" t="s">
        <v>66</v>
      </c>
      <c s="34" t="s">
        <v>1180</v>
      </c>
      <c s="35" t="s">
        <v>5</v>
      </c>
      <c s="6" t="s">
        <v>1181</v>
      </c>
      <c s="36" t="s">
        <v>64</v>
      </c>
      <c s="37">
        <v>50</v>
      </c>
      <c s="36">
        <v>0</v>
      </c>
      <c s="36">
        <f>ROUND(G22*H22,6)</f>
      </c>
      <c r="L22" s="38">
        <v>0</v>
      </c>
      <c s="32">
        <f>ROUND(ROUND(L22,2)*ROUND(G22,3),2)</f>
      </c>
      <c s="36" t="s">
        <v>104</v>
      </c>
      <c>
        <f>(M22*21)/100</f>
      </c>
      <c t="s">
        <v>27</v>
      </c>
    </row>
    <row r="23" spans="1:5" ht="12.75">
      <c r="A23" s="35" t="s">
        <v>55</v>
      </c>
      <c r="E23" s="39" t="s">
        <v>1181</v>
      </c>
    </row>
    <row r="24" spans="1:5" ht="12.75">
      <c r="A24" s="35" t="s">
        <v>57</v>
      </c>
      <c r="E24" s="40" t="s">
        <v>5</v>
      </c>
    </row>
    <row r="25" spans="1:5" ht="12.75">
      <c r="A25" t="s">
        <v>58</v>
      </c>
      <c r="E25" s="39" t="s">
        <v>5</v>
      </c>
    </row>
    <row r="26" spans="1:16" ht="12.75">
      <c r="A26" t="s">
        <v>49</v>
      </c>
      <c s="34" t="s">
        <v>70</v>
      </c>
      <c s="34" t="s">
        <v>1182</v>
      </c>
      <c s="35" t="s">
        <v>5</v>
      </c>
      <c s="6" t="s">
        <v>1183</v>
      </c>
      <c s="36" t="s">
        <v>64</v>
      </c>
      <c s="37">
        <v>25</v>
      </c>
      <c s="36">
        <v>0</v>
      </c>
      <c s="36">
        <f>ROUND(G26*H26,6)</f>
      </c>
      <c r="L26" s="38">
        <v>0</v>
      </c>
      <c s="32">
        <f>ROUND(ROUND(L26,2)*ROUND(G26,3),2)</f>
      </c>
      <c s="36" t="s">
        <v>104</v>
      </c>
      <c>
        <f>(M26*21)/100</f>
      </c>
      <c t="s">
        <v>27</v>
      </c>
    </row>
    <row r="27" spans="1:5" ht="12.75">
      <c r="A27" s="35" t="s">
        <v>55</v>
      </c>
      <c r="E27" s="39" t="s">
        <v>1183</v>
      </c>
    </row>
    <row r="28" spans="1:5" ht="12.75">
      <c r="A28" s="35" t="s">
        <v>57</v>
      </c>
      <c r="E28" s="40" t="s">
        <v>5</v>
      </c>
    </row>
    <row r="29" spans="1:5" ht="12.75">
      <c r="A29" t="s">
        <v>58</v>
      </c>
      <c r="E29" s="39" t="s">
        <v>5</v>
      </c>
    </row>
    <row r="30" spans="1:16" ht="12.75">
      <c r="A30" t="s">
        <v>49</v>
      </c>
      <c s="34" t="s">
        <v>76</v>
      </c>
      <c s="34" t="s">
        <v>1184</v>
      </c>
      <c s="35" t="s">
        <v>5</v>
      </c>
      <c s="6" t="s">
        <v>1185</v>
      </c>
      <c s="36" t="s">
        <v>69</v>
      </c>
      <c s="37">
        <v>132</v>
      </c>
      <c s="36">
        <v>0</v>
      </c>
      <c s="36">
        <f>ROUND(G30*H30,6)</f>
      </c>
      <c r="L30" s="38">
        <v>0</v>
      </c>
      <c s="32">
        <f>ROUND(ROUND(L30,2)*ROUND(G30,3),2)</f>
      </c>
      <c s="36" t="s">
        <v>1186</v>
      </c>
      <c>
        <f>(M30*21)/100</f>
      </c>
      <c t="s">
        <v>27</v>
      </c>
    </row>
    <row r="31" spans="1:5" ht="12.75">
      <c r="A31" s="35" t="s">
        <v>55</v>
      </c>
      <c r="E31" s="39" t="s">
        <v>1185</v>
      </c>
    </row>
    <row r="32" spans="1:5" ht="12.75">
      <c r="A32" s="35" t="s">
        <v>57</v>
      </c>
      <c r="E32" s="40" t="s">
        <v>5</v>
      </c>
    </row>
    <row r="33" spans="1:5" ht="12.75">
      <c r="A33" t="s">
        <v>58</v>
      </c>
      <c r="E33" s="39" t="s">
        <v>5</v>
      </c>
    </row>
    <row r="34" spans="1:16" ht="12.75">
      <c r="A34" t="s">
        <v>49</v>
      </c>
      <c s="34" t="s">
        <v>79</v>
      </c>
      <c s="34" t="s">
        <v>1187</v>
      </c>
      <c s="35" t="s">
        <v>5</v>
      </c>
      <c s="6" t="s">
        <v>1188</v>
      </c>
      <c s="36" t="s">
        <v>69</v>
      </c>
      <c s="37">
        <v>90</v>
      </c>
      <c s="36">
        <v>0</v>
      </c>
      <c s="36">
        <f>ROUND(G34*H34,6)</f>
      </c>
      <c r="L34" s="38">
        <v>0</v>
      </c>
      <c s="32">
        <f>ROUND(ROUND(L34,2)*ROUND(G34,3),2)</f>
      </c>
      <c s="36" t="s">
        <v>1186</v>
      </c>
      <c>
        <f>(M34*21)/100</f>
      </c>
      <c t="s">
        <v>27</v>
      </c>
    </row>
    <row r="35" spans="1:5" ht="12.75">
      <c r="A35" s="35" t="s">
        <v>55</v>
      </c>
      <c r="E35" s="39" t="s">
        <v>1188</v>
      </c>
    </row>
    <row r="36" spans="1:5" ht="12.75">
      <c r="A36" s="35" t="s">
        <v>57</v>
      </c>
      <c r="E36" s="40" t="s">
        <v>5</v>
      </c>
    </row>
    <row r="37" spans="1:5" ht="12.75">
      <c r="A37" t="s">
        <v>58</v>
      </c>
      <c r="E37" s="39" t="s">
        <v>5</v>
      </c>
    </row>
    <row r="38" spans="1:16" ht="12.75">
      <c r="A38" t="s">
        <v>49</v>
      </c>
      <c s="34" t="s">
        <v>82</v>
      </c>
      <c s="34" t="s">
        <v>1189</v>
      </c>
      <c s="35" t="s">
        <v>5</v>
      </c>
      <c s="6" t="s">
        <v>1190</v>
      </c>
      <c s="36" t="s">
        <v>69</v>
      </c>
      <c s="37">
        <v>100</v>
      </c>
      <c s="36">
        <v>0</v>
      </c>
      <c s="36">
        <f>ROUND(G38*H38,6)</f>
      </c>
      <c r="L38" s="38">
        <v>0</v>
      </c>
      <c s="32">
        <f>ROUND(ROUND(L38,2)*ROUND(G38,3),2)</f>
      </c>
      <c s="36" t="s">
        <v>1186</v>
      </c>
      <c>
        <f>(M38*21)/100</f>
      </c>
      <c t="s">
        <v>27</v>
      </c>
    </row>
    <row r="39" spans="1:5" ht="12.75">
      <c r="A39" s="35" t="s">
        <v>55</v>
      </c>
      <c r="E39" s="39" t="s">
        <v>1190</v>
      </c>
    </row>
    <row r="40" spans="1:5" ht="12.75">
      <c r="A40" s="35" t="s">
        <v>57</v>
      </c>
      <c r="E40" s="40" t="s">
        <v>5</v>
      </c>
    </row>
    <row r="41" spans="1:5" ht="12.75">
      <c r="A41" t="s">
        <v>58</v>
      </c>
      <c r="E41" s="39" t="s">
        <v>5</v>
      </c>
    </row>
    <row r="42" spans="1:16" ht="12.75">
      <c r="A42" t="s">
        <v>49</v>
      </c>
      <c s="34" t="s">
        <v>87</v>
      </c>
      <c s="34" t="s">
        <v>1191</v>
      </c>
      <c s="35" t="s">
        <v>5</v>
      </c>
      <c s="6" t="s">
        <v>1192</v>
      </c>
      <c s="36" t="s">
        <v>64</v>
      </c>
      <c s="37">
        <v>12150</v>
      </c>
      <c s="36">
        <v>0</v>
      </c>
      <c s="36">
        <f>ROUND(G42*H42,6)</f>
      </c>
      <c r="L42" s="38">
        <v>0</v>
      </c>
      <c s="32">
        <f>ROUND(ROUND(L42,2)*ROUND(G42,3),2)</f>
      </c>
      <c s="36" t="s">
        <v>1186</v>
      </c>
      <c>
        <f>(M42*21)/100</f>
      </c>
      <c t="s">
        <v>27</v>
      </c>
    </row>
    <row r="43" spans="1:5" ht="12.75">
      <c r="A43" s="35" t="s">
        <v>55</v>
      </c>
      <c r="E43" s="39" t="s">
        <v>1192</v>
      </c>
    </row>
    <row r="44" spans="1:5" ht="12.75">
      <c r="A44" s="35" t="s">
        <v>57</v>
      </c>
      <c r="E44" s="40" t="s">
        <v>5</v>
      </c>
    </row>
    <row r="45" spans="1:5" ht="12.75">
      <c r="A45" t="s">
        <v>58</v>
      </c>
      <c r="E45" s="39" t="s">
        <v>5</v>
      </c>
    </row>
    <row r="46" spans="1:16" ht="12.75">
      <c r="A46" t="s">
        <v>49</v>
      </c>
      <c s="34" t="s">
        <v>91</v>
      </c>
      <c s="34" t="s">
        <v>1193</v>
      </c>
      <c s="35" t="s">
        <v>5</v>
      </c>
      <c s="6" t="s">
        <v>1194</v>
      </c>
      <c s="36" t="s">
        <v>69</v>
      </c>
      <c s="37">
        <v>142</v>
      </c>
      <c s="36">
        <v>0</v>
      </c>
      <c s="36">
        <f>ROUND(G46*H46,6)</f>
      </c>
      <c r="L46" s="38">
        <v>0</v>
      </c>
      <c s="32">
        <f>ROUND(ROUND(L46,2)*ROUND(G46,3),2)</f>
      </c>
      <c s="36" t="s">
        <v>1186</v>
      </c>
      <c>
        <f>(M46*21)/100</f>
      </c>
      <c t="s">
        <v>27</v>
      </c>
    </row>
    <row r="47" spans="1:5" ht="12.75">
      <c r="A47" s="35" t="s">
        <v>55</v>
      </c>
      <c r="E47" s="39" t="s">
        <v>1194</v>
      </c>
    </row>
    <row r="48" spans="1:5" ht="12.75">
      <c r="A48" s="35" t="s">
        <v>57</v>
      </c>
      <c r="E48" s="40" t="s">
        <v>5</v>
      </c>
    </row>
    <row r="49" spans="1:5" ht="12.75">
      <c r="A49" t="s">
        <v>58</v>
      </c>
      <c r="E49" s="39" t="s">
        <v>5</v>
      </c>
    </row>
    <row r="50" spans="1:16" ht="12.75">
      <c r="A50" t="s">
        <v>49</v>
      </c>
      <c s="34" t="s">
        <v>94</v>
      </c>
      <c s="34" t="s">
        <v>1195</v>
      </c>
      <c s="35" t="s">
        <v>5</v>
      </c>
      <c s="6" t="s">
        <v>1196</v>
      </c>
      <c s="36" t="s">
        <v>64</v>
      </c>
      <c s="37">
        <v>275</v>
      </c>
      <c s="36">
        <v>0</v>
      </c>
      <c s="36">
        <f>ROUND(G50*H50,6)</f>
      </c>
      <c r="L50" s="38">
        <v>0</v>
      </c>
      <c s="32">
        <f>ROUND(ROUND(L50,2)*ROUND(G50,3),2)</f>
      </c>
      <c s="36" t="s">
        <v>1186</v>
      </c>
      <c>
        <f>(M50*21)/100</f>
      </c>
      <c t="s">
        <v>27</v>
      </c>
    </row>
    <row r="51" spans="1:5" ht="12.75">
      <c r="A51" s="35" t="s">
        <v>55</v>
      </c>
      <c r="E51" s="39" t="s">
        <v>1196</v>
      </c>
    </row>
    <row r="52" spans="1:5" ht="12.75">
      <c r="A52" s="35" t="s">
        <v>57</v>
      </c>
      <c r="E52" s="40" t="s">
        <v>5</v>
      </c>
    </row>
    <row r="53" spans="1:5" ht="12.75">
      <c r="A53" t="s">
        <v>58</v>
      </c>
      <c r="E53" s="39" t="s">
        <v>5</v>
      </c>
    </row>
    <row r="54" spans="1:16" ht="12.75">
      <c r="A54" t="s">
        <v>49</v>
      </c>
      <c s="34" t="s">
        <v>98</v>
      </c>
      <c s="34" t="s">
        <v>1197</v>
      </c>
      <c s="35" t="s">
        <v>5</v>
      </c>
      <c s="6" t="s">
        <v>1198</v>
      </c>
      <c s="36" t="s">
        <v>64</v>
      </c>
      <c s="37">
        <v>912</v>
      </c>
      <c s="36">
        <v>0</v>
      </c>
      <c s="36">
        <f>ROUND(G54*H54,6)</f>
      </c>
      <c r="L54" s="38">
        <v>0</v>
      </c>
      <c s="32">
        <f>ROUND(ROUND(L54,2)*ROUND(G54,3),2)</f>
      </c>
      <c s="36" t="s">
        <v>1186</v>
      </c>
      <c>
        <f>(M54*21)/100</f>
      </c>
      <c t="s">
        <v>27</v>
      </c>
    </row>
    <row r="55" spans="1:5" ht="12.75">
      <c r="A55" s="35" t="s">
        <v>55</v>
      </c>
      <c r="E55" s="39" t="s">
        <v>1198</v>
      </c>
    </row>
    <row r="56" spans="1:5" ht="12.75">
      <c r="A56" s="35" t="s">
        <v>57</v>
      </c>
      <c r="E56" s="40" t="s">
        <v>5</v>
      </c>
    </row>
    <row r="57" spans="1:5" ht="12.75">
      <c r="A57" t="s">
        <v>58</v>
      </c>
      <c r="E57" s="39" t="s">
        <v>5</v>
      </c>
    </row>
    <row r="58" spans="1:16" ht="12.75">
      <c r="A58" t="s">
        <v>49</v>
      </c>
      <c s="34" t="s">
        <v>101</v>
      </c>
      <c s="34" t="s">
        <v>1199</v>
      </c>
      <c s="35" t="s">
        <v>5</v>
      </c>
      <c s="6" t="s">
        <v>1200</v>
      </c>
      <c s="36" t="s">
        <v>64</v>
      </c>
      <c s="37">
        <v>145</v>
      </c>
      <c s="36">
        <v>0</v>
      </c>
      <c s="36">
        <f>ROUND(G58*H58,6)</f>
      </c>
      <c r="L58" s="38">
        <v>0</v>
      </c>
      <c s="32">
        <f>ROUND(ROUND(L58,2)*ROUND(G58,3),2)</f>
      </c>
      <c s="36" t="s">
        <v>1186</v>
      </c>
      <c>
        <f>(M58*21)/100</f>
      </c>
      <c t="s">
        <v>27</v>
      </c>
    </row>
    <row r="59" spans="1:5" ht="12.75">
      <c r="A59" s="35" t="s">
        <v>55</v>
      </c>
      <c r="E59" s="39" t="s">
        <v>1200</v>
      </c>
    </row>
    <row r="60" spans="1:5" ht="12.75">
      <c r="A60" s="35" t="s">
        <v>57</v>
      </c>
      <c r="E60" s="40" t="s">
        <v>5</v>
      </c>
    </row>
    <row r="61" spans="1:5" ht="12.75">
      <c r="A61" t="s">
        <v>58</v>
      </c>
      <c r="E61" s="39" t="s">
        <v>5</v>
      </c>
    </row>
    <row r="62" spans="1:16" ht="12.75">
      <c r="A62" t="s">
        <v>49</v>
      </c>
      <c s="34" t="s">
        <v>107</v>
      </c>
      <c s="34" t="s">
        <v>1201</v>
      </c>
      <c s="35" t="s">
        <v>5</v>
      </c>
      <c s="6" t="s">
        <v>1202</v>
      </c>
      <c s="36" t="s">
        <v>64</v>
      </c>
      <c s="37">
        <v>910</v>
      </c>
      <c s="36">
        <v>0</v>
      </c>
      <c s="36">
        <f>ROUND(G62*H62,6)</f>
      </c>
      <c r="L62" s="38">
        <v>0</v>
      </c>
      <c s="32">
        <f>ROUND(ROUND(L62,2)*ROUND(G62,3),2)</f>
      </c>
      <c s="36" t="s">
        <v>1186</v>
      </c>
      <c>
        <f>(M62*21)/100</f>
      </c>
      <c t="s">
        <v>27</v>
      </c>
    </row>
    <row r="63" spans="1:5" ht="12.75">
      <c r="A63" s="35" t="s">
        <v>55</v>
      </c>
      <c r="E63" s="39" t="s">
        <v>1202</v>
      </c>
    </row>
    <row r="64" spans="1:5" ht="12.75">
      <c r="A64" s="35" t="s">
        <v>57</v>
      </c>
      <c r="E64" s="40" t="s">
        <v>5</v>
      </c>
    </row>
    <row r="65" spans="1:5" ht="12.75">
      <c r="A65" t="s">
        <v>58</v>
      </c>
      <c r="E65" s="39" t="s">
        <v>5</v>
      </c>
    </row>
    <row r="66" spans="1:16" ht="12.75">
      <c r="A66" t="s">
        <v>49</v>
      </c>
      <c s="34" t="s">
        <v>159</v>
      </c>
      <c s="34" t="s">
        <v>1203</v>
      </c>
      <c s="35" t="s">
        <v>5</v>
      </c>
      <c s="6" t="s">
        <v>1204</v>
      </c>
      <c s="36" t="s">
        <v>64</v>
      </c>
      <c s="37">
        <v>4060</v>
      </c>
      <c s="36">
        <v>0</v>
      </c>
      <c s="36">
        <f>ROUND(G66*H66,6)</f>
      </c>
      <c r="L66" s="38">
        <v>0</v>
      </c>
      <c s="32">
        <f>ROUND(ROUND(L66,2)*ROUND(G66,3),2)</f>
      </c>
      <c s="36" t="s">
        <v>1186</v>
      </c>
      <c>
        <f>(M66*21)/100</f>
      </c>
      <c t="s">
        <v>27</v>
      </c>
    </row>
    <row r="67" spans="1:5" ht="12.75">
      <c r="A67" s="35" t="s">
        <v>55</v>
      </c>
      <c r="E67" s="39" t="s">
        <v>1204</v>
      </c>
    </row>
    <row r="68" spans="1:5" ht="12.75">
      <c r="A68" s="35" t="s">
        <v>57</v>
      </c>
      <c r="E68" s="40" t="s">
        <v>5</v>
      </c>
    </row>
    <row r="69" spans="1:5" ht="12.75">
      <c r="A69" t="s">
        <v>58</v>
      </c>
      <c r="E69" s="39" t="s">
        <v>5</v>
      </c>
    </row>
    <row r="70" spans="1:16" ht="12.75">
      <c r="A70" t="s">
        <v>49</v>
      </c>
      <c s="34" t="s">
        <v>163</v>
      </c>
      <c s="34" t="s">
        <v>1205</v>
      </c>
      <c s="35" t="s">
        <v>5</v>
      </c>
      <c s="6" t="s">
        <v>1206</v>
      </c>
      <c s="36" t="s">
        <v>64</v>
      </c>
      <c s="37">
        <v>285</v>
      </c>
      <c s="36">
        <v>0</v>
      </c>
      <c s="36">
        <f>ROUND(G70*H70,6)</f>
      </c>
      <c r="L70" s="38">
        <v>0</v>
      </c>
      <c s="32">
        <f>ROUND(ROUND(L70,2)*ROUND(G70,3),2)</f>
      </c>
      <c s="36" t="s">
        <v>1186</v>
      </c>
      <c>
        <f>(M70*21)/100</f>
      </c>
      <c t="s">
        <v>27</v>
      </c>
    </row>
    <row r="71" spans="1:5" ht="12.75">
      <c r="A71" s="35" t="s">
        <v>55</v>
      </c>
      <c r="E71" s="39" t="s">
        <v>1206</v>
      </c>
    </row>
    <row r="72" spans="1:5" ht="12.75">
      <c r="A72" s="35" t="s">
        <v>57</v>
      </c>
      <c r="E72" s="40" t="s">
        <v>5</v>
      </c>
    </row>
    <row r="73" spans="1:5" ht="12.75">
      <c r="A73" t="s">
        <v>58</v>
      </c>
      <c r="E73" s="39" t="s">
        <v>5</v>
      </c>
    </row>
    <row r="74" spans="1:16" ht="12.75">
      <c r="A74" t="s">
        <v>49</v>
      </c>
      <c s="34" t="s">
        <v>167</v>
      </c>
      <c s="34" t="s">
        <v>1207</v>
      </c>
      <c s="35" t="s">
        <v>5</v>
      </c>
      <c s="6" t="s">
        <v>1208</v>
      </c>
      <c s="36" t="s">
        <v>64</v>
      </c>
      <c s="37">
        <v>360</v>
      </c>
      <c s="36">
        <v>0</v>
      </c>
      <c s="36">
        <f>ROUND(G74*H74,6)</f>
      </c>
      <c r="L74" s="38">
        <v>0</v>
      </c>
      <c s="32">
        <f>ROUND(ROUND(L74,2)*ROUND(G74,3),2)</f>
      </c>
      <c s="36" t="s">
        <v>1186</v>
      </c>
      <c>
        <f>(M74*21)/100</f>
      </c>
      <c t="s">
        <v>27</v>
      </c>
    </row>
    <row r="75" spans="1:5" ht="12.75">
      <c r="A75" s="35" t="s">
        <v>55</v>
      </c>
      <c r="E75" s="39" t="s">
        <v>1208</v>
      </c>
    </row>
    <row r="76" spans="1:5" ht="12.75">
      <c r="A76" s="35" t="s">
        <v>57</v>
      </c>
      <c r="E76" s="40" t="s">
        <v>5</v>
      </c>
    </row>
    <row r="77" spans="1:5" ht="12.75">
      <c r="A77" t="s">
        <v>58</v>
      </c>
      <c r="E77" s="39" t="s">
        <v>5</v>
      </c>
    </row>
    <row r="78" spans="1:16" ht="12.75">
      <c r="A78" t="s">
        <v>49</v>
      </c>
      <c s="34" t="s">
        <v>170</v>
      </c>
      <c s="34" t="s">
        <v>1209</v>
      </c>
      <c s="35" t="s">
        <v>5</v>
      </c>
      <c s="6" t="s">
        <v>1210</v>
      </c>
      <c s="36" t="s">
        <v>64</v>
      </c>
      <c s="37">
        <v>24</v>
      </c>
      <c s="36">
        <v>0</v>
      </c>
      <c s="36">
        <f>ROUND(G78*H78,6)</f>
      </c>
      <c r="L78" s="38">
        <v>0</v>
      </c>
      <c s="32">
        <f>ROUND(ROUND(L78,2)*ROUND(G78,3),2)</f>
      </c>
      <c s="36" t="s">
        <v>1186</v>
      </c>
      <c>
        <f>(M78*21)/100</f>
      </c>
      <c t="s">
        <v>27</v>
      </c>
    </row>
    <row r="79" spans="1:5" ht="12.75">
      <c r="A79" s="35" t="s">
        <v>55</v>
      </c>
      <c r="E79" s="39" t="s">
        <v>1210</v>
      </c>
    </row>
    <row r="80" spans="1:5" ht="12.75">
      <c r="A80" s="35" t="s">
        <v>57</v>
      </c>
      <c r="E80" s="40" t="s">
        <v>5</v>
      </c>
    </row>
    <row r="81" spans="1:5" ht="12.75">
      <c r="A81" t="s">
        <v>58</v>
      </c>
      <c r="E81" s="39" t="s">
        <v>5</v>
      </c>
    </row>
    <row r="82" spans="1:16" ht="12.75">
      <c r="A82" t="s">
        <v>49</v>
      </c>
      <c s="34" t="s">
        <v>173</v>
      </c>
      <c s="34" t="s">
        <v>1209</v>
      </c>
      <c s="35" t="s">
        <v>50</v>
      </c>
      <c s="6" t="s">
        <v>1211</v>
      </c>
      <c s="36" t="s">
        <v>64</v>
      </c>
      <c s="37">
        <v>45</v>
      </c>
      <c s="36">
        <v>0</v>
      </c>
      <c s="36">
        <f>ROUND(G82*H82,6)</f>
      </c>
      <c r="L82" s="38">
        <v>0</v>
      </c>
      <c s="32">
        <f>ROUND(ROUND(L82,2)*ROUND(G82,3),2)</f>
      </c>
      <c s="36" t="s">
        <v>1186</v>
      </c>
      <c>
        <f>(M82*21)/100</f>
      </c>
      <c t="s">
        <v>27</v>
      </c>
    </row>
    <row r="83" spans="1:5" ht="12.75">
      <c r="A83" s="35" t="s">
        <v>55</v>
      </c>
      <c r="E83" s="39" t="s">
        <v>1211</v>
      </c>
    </row>
    <row r="84" spans="1:5" ht="12.75">
      <c r="A84" s="35" t="s">
        <v>57</v>
      </c>
      <c r="E84" s="40" t="s">
        <v>5</v>
      </c>
    </row>
    <row r="85" spans="1:5" ht="12.75">
      <c r="A85" t="s">
        <v>58</v>
      </c>
      <c r="E85" s="39" t="s">
        <v>5</v>
      </c>
    </row>
    <row r="86" spans="1:16" ht="12.75">
      <c r="A86" t="s">
        <v>49</v>
      </c>
      <c s="34" t="s">
        <v>177</v>
      </c>
      <c s="34" t="s">
        <v>1212</v>
      </c>
      <c s="35" t="s">
        <v>5</v>
      </c>
      <c s="6" t="s">
        <v>1213</v>
      </c>
      <c s="36" t="s">
        <v>64</v>
      </c>
      <c s="37">
        <v>150</v>
      </c>
      <c s="36">
        <v>0</v>
      </c>
      <c s="36">
        <f>ROUND(G86*H86,6)</f>
      </c>
      <c r="L86" s="38">
        <v>0</v>
      </c>
      <c s="32">
        <f>ROUND(ROUND(L86,2)*ROUND(G86,3),2)</f>
      </c>
      <c s="36" t="s">
        <v>1186</v>
      </c>
      <c>
        <f>(M86*21)/100</f>
      </c>
      <c t="s">
        <v>27</v>
      </c>
    </row>
    <row r="87" spans="1:5" ht="12.75">
      <c r="A87" s="35" t="s">
        <v>55</v>
      </c>
      <c r="E87" s="39" t="s">
        <v>1213</v>
      </c>
    </row>
    <row r="88" spans="1:5" ht="12.75">
      <c r="A88" s="35" t="s">
        <v>57</v>
      </c>
      <c r="E88" s="40" t="s">
        <v>5</v>
      </c>
    </row>
    <row r="89" spans="1:5" ht="12.75">
      <c r="A89" t="s">
        <v>58</v>
      </c>
      <c r="E89" s="39" t="s">
        <v>5</v>
      </c>
    </row>
    <row r="90" spans="1:16" ht="12.75">
      <c r="A90" t="s">
        <v>49</v>
      </c>
      <c s="34" t="s">
        <v>182</v>
      </c>
      <c s="34" t="s">
        <v>1214</v>
      </c>
      <c s="35" t="s">
        <v>5</v>
      </c>
      <c s="6" t="s">
        <v>1215</v>
      </c>
      <c s="36" t="s">
        <v>64</v>
      </c>
      <c s="37">
        <v>410</v>
      </c>
      <c s="36">
        <v>0</v>
      </c>
      <c s="36">
        <f>ROUND(G90*H90,6)</f>
      </c>
      <c r="L90" s="38">
        <v>0</v>
      </c>
      <c s="32">
        <f>ROUND(ROUND(L90,2)*ROUND(G90,3),2)</f>
      </c>
      <c s="36" t="s">
        <v>1186</v>
      </c>
      <c>
        <f>(M90*21)/100</f>
      </c>
      <c t="s">
        <v>27</v>
      </c>
    </row>
    <row r="91" spans="1:5" ht="12.75">
      <c r="A91" s="35" t="s">
        <v>55</v>
      </c>
      <c r="E91" s="39" t="s">
        <v>1215</v>
      </c>
    </row>
    <row r="92" spans="1:5" ht="12.75">
      <c r="A92" s="35" t="s">
        <v>57</v>
      </c>
      <c r="E92" s="40" t="s">
        <v>5</v>
      </c>
    </row>
    <row r="93" spans="1:5" ht="12.75">
      <c r="A93" t="s">
        <v>58</v>
      </c>
      <c r="E93" s="39" t="s">
        <v>5</v>
      </c>
    </row>
    <row r="94" spans="1:16" ht="12.75">
      <c r="A94" t="s">
        <v>49</v>
      </c>
      <c s="34" t="s">
        <v>186</v>
      </c>
      <c s="34" t="s">
        <v>1216</v>
      </c>
      <c s="35" t="s">
        <v>5</v>
      </c>
      <c s="6" t="s">
        <v>1217</v>
      </c>
      <c s="36" t="s">
        <v>64</v>
      </c>
      <c s="37">
        <v>910</v>
      </c>
      <c s="36">
        <v>0</v>
      </c>
      <c s="36">
        <f>ROUND(G94*H94,6)</f>
      </c>
      <c r="L94" s="38">
        <v>0</v>
      </c>
      <c s="32">
        <f>ROUND(ROUND(L94,2)*ROUND(G94,3),2)</f>
      </c>
      <c s="36" t="s">
        <v>1186</v>
      </c>
      <c>
        <f>(M94*21)/100</f>
      </c>
      <c t="s">
        <v>27</v>
      </c>
    </row>
    <row r="95" spans="1:5" ht="12.75">
      <c r="A95" s="35" t="s">
        <v>55</v>
      </c>
      <c r="E95" s="39" t="s">
        <v>1217</v>
      </c>
    </row>
    <row r="96" spans="1:5" ht="12.75">
      <c r="A96" s="35" t="s">
        <v>57</v>
      </c>
      <c r="E96" s="40" t="s">
        <v>5</v>
      </c>
    </row>
    <row r="97" spans="1:5" ht="12.75">
      <c r="A97" t="s">
        <v>58</v>
      </c>
      <c r="E97" s="39" t="s">
        <v>5</v>
      </c>
    </row>
    <row r="98" spans="1:16" ht="12.75">
      <c r="A98" t="s">
        <v>49</v>
      </c>
      <c s="34" t="s">
        <v>190</v>
      </c>
      <c s="34" t="s">
        <v>1218</v>
      </c>
      <c s="35" t="s">
        <v>5</v>
      </c>
      <c s="6" t="s">
        <v>1219</v>
      </c>
      <c s="36" t="s">
        <v>64</v>
      </c>
      <c s="37">
        <v>2400</v>
      </c>
      <c s="36">
        <v>0</v>
      </c>
      <c s="36">
        <f>ROUND(G98*H98,6)</f>
      </c>
      <c r="L98" s="38">
        <v>0</v>
      </c>
      <c s="32">
        <f>ROUND(ROUND(L98,2)*ROUND(G98,3),2)</f>
      </c>
      <c s="36" t="s">
        <v>1186</v>
      </c>
      <c>
        <f>(M98*21)/100</f>
      </c>
      <c t="s">
        <v>27</v>
      </c>
    </row>
    <row r="99" spans="1:5" ht="12.75">
      <c r="A99" s="35" t="s">
        <v>55</v>
      </c>
      <c r="E99" s="39" t="s">
        <v>1219</v>
      </c>
    </row>
    <row r="100" spans="1:5" ht="12.75">
      <c r="A100" s="35" t="s">
        <v>57</v>
      </c>
      <c r="E100" s="40" t="s">
        <v>5</v>
      </c>
    </row>
    <row r="101" spans="1:5" ht="12.75">
      <c r="A101" t="s">
        <v>58</v>
      </c>
      <c r="E101" s="39" t="s">
        <v>5</v>
      </c>
    </row>
    <row r="102" spans="1:16" ht="12.75">
      <c r="A102" t="s">
        <v>49</v>
      </c>
      <c s="34" t="s">
        <v>196</v>
      </c>
      <c s="34" t="s">
        <v>1220</v>
      </c>
      <c s="35" t="s">
        <v>5</v>
      </c>
      <c s="6" t="s">
        <v>1221</v>
      </c>
      <c s="36" t="s">
        <v>64</v>
      </c>
      <c s="37">
        <v>230</v>
      </c>
      <c s="36">
        <v>0</v>
      </c>
      <c s="36">
        <f>ROUND(G102*H102,6)</f>
      </c>
      <c r="L102" s="38">
        <v>0</v>
      </c>
      <c s="32">
        <f>ROUND(ROUND(L102,2)*ROUND(G102,3),2)</f>
      </c>
      <c s="36" t="s">
        <v>1186</v>
      </c>
      <c>
        <f>(M102*21)/100</f>
      </c>
      <c t="s">
        <v>27</v>
      </c>
    </row>
    <row r="103" spans="1:5" ht="12.75">
      <c r="A103" s="35" t="s">
        <v>55</v>
      </c>
      <c r="E103" s="39" t="s">
        <v>1221</v>
      </c>
    </row>
    <row r="104" spans="1:5" ht="12.75">
      <c r="A104" s="35" t="s">
        <v>57</v>
      </c>
      <c r="E104" s="40" t="s">
        <v>5</v>
      </c>
    </row>
    <row r="105" spans="1:5" ht="12.75">
      <c r="A105" t="s">
        <v>58</v>
      </c>
      <c r="E105" s="39" t="s">
        <v>5</v>
      </c>
    </row>
    <row r="106" spans="1:16" ht="12.75">
      <c r="A106" t="s">
        <v>49</v>
      </c>
      <c s="34" t="s">
        <v>198</v>
      </c>
      <c s="34" t="s">
        <v>1222</v>
      </c>
      <c s="35" t="s">
        <v>5</v>
      </c>
      <c s="6" t="s">
        <v>1223</v>
      </c>
      <c s="36" t="s">
        <v>64</v>
      </c>
      <c s="37">
        <v>210</v>
      </c>
      <c s="36">
        <v>0</v>
      </c>
      <c s="36">
        <f>ROUND(G106*H106,6)</f>
      </c>
      <c r="L106" s="38">
        <v>0</v>
      </c>
      <c s="32">
        <f>ROUND(ROUND(L106,2)*ROUND(G106,3),2)</f>
      </c>
      <c s="36" t="s">
        <v>1186</v>
      </c>
      <c>
        <f>(M106*21)/100</f>
      </c>
      <c t="s">
        <v>27</v>
      </c>
    </row>
    <row r="107" spans="1:5" ht="12.75">
      <c r="A107" s="35" t="s">
        <v>55</v>
      </c>
      <c r="E107" s="39" t="s">
        <v>1223</v>
      </c>
    </row>
    <row r="108" spans="1:5" ht="12.75">
      <c r="A108" s="35" t="s">
        <v>57</v>
      </c>
      <c r="E108" s="40" t="s">
        <v>5</v>
      </c>
    </row>
    <row r="109" spans="1:5" ht="12.75">
      <c r="A109" t="s">
        <v>58</v>
      </c>
      <c r="E109" s="39" t="s">
        <v>5</v>
      </c>
    </row>
    <row r="110" spans="1:16" ht="12.75">
      <c r="A110" t="s">
        <v>49</v>
      </c>
      <c s="34" t="s">
        <v>204</v>
      </c>
      <c s="34" t="s">
        <v>1224</v>
      </c>
      <c s="35" t="s">
        <v>5</v>
      </c>
      <c s="6" t="s">
        <v>1225</v>
      </c>
      <c s="36" t="s">
        <v>69</v>
      </c>
      <c s="37">
        <v>36</v>
      </c>
      <c s="36">
        <v>0</v>
      </c>
      <c s="36">
        <f>ROUND(G110*H110,6)</f>
      </c>
      <c r="L110" s="38">
        <v>0</v>
      </c>
      <c s="32">
        <f>ROUND(ROUND(L110,2)*ROUND(G110,3),2)</f>
      </c>
      <c s="36" t="s">
        <v>1186</v>
      </c>
      <c>
        <f>(M110*21)/100</f>
      </c>
      <c t="s">
        <v>27</v>
      </c>
    </row>
    <row r="111" spans="1:5" ht="12.75">
      <c r="A111" s="35" t="s">
        <v>55</v>
      </c>
      <c r="E111" s="39" t="s">
        <v>1225</v>
      </c>
    </row>
    <row r="112" spans="1:5" ht="12.75">
      <c r="A112" s="35" t="s">
        <v>57</v>
      </c>
      <c r="E112" s="40" t="s">
        <v>5</v>
      </c>
    </row>
    <row r="113" spans="1:5" ht="12.75">
      <c r="A113" t="s">
        <v>58</v>
      </c>
      <c r="E113" s="39" t="s">
        <v>5</v>
      </c>
    </row>
    <row r="114" spans="1:16" ht="12.75">
      <c r="A114" t="s">
        <v>49</v>
      </c>
      <c s="34" t="s">
        <v>298</v>
      </c>
      <c s="34" t="s">
        <v>1226</v>
      </c>
      <c s="35" t="s">
        <v>5</v>
      </c>
      <c s="6" t="s">
        <v>1227</v>
      </c>
      <c s="36" t="s">
        <v>69</v>
      </c>
      <c s="37">
        <v>18</v>
      </c>
      <c s="36">
        <v>0</v>
      </c>
      <c s="36">
        <f>ROUND(G114*H114,6)</f>
      </c>
      <c r="L114" s="38">
        <v>0</v>
      </c>
      <c s="32">
        <f>ROUND(ROUND(L114,2)*ROUND(G114,3),2)</f>
      </c>
      <c s="36" t="s">
        <v>1186</v>
      </c>
      <c>
        <f>(M114*21)/100</f>
      </c>
      <c t="s">
        <v>27</v>
      </c>
    </row>
    <row r="115" spans="1:5" ht="12.75">
      <c r="A115" s="35" t="s">
        <v>55</v>
      </c>
      <c r="E115" s="39" t="s">
        <v>1227</v>
      </c>
    </row>
    <row r="116" spans="1:5" ht="12.75">
      <c r="A116" s="35" t="s">
        <v>57</v>
      </c>
      <c r="E116" s="40" t="s">
        <v>5</v>
      </c>
    </row>
    <row r="117" spans="1:5" ht="12.75">
      <c r="A117" t="s">
        <v>58</v>
      </c>
      <c r="E117" s="39" t="s">
        <v>5</v>
      </c>
    </row>
    <row r="118" spans="1:16" ht="12.75">
      <c r="A118" t="s">
        <v>49</v>
      </c>
      <c s="34" t="s">
        <v>301</v>
      </c>
      <c s="34" t="s">
        <v>1228</v>
      </c>
      <c s="35" t="s">
        <v>5</v>
      </c>
      <c s="6" t="s">
        <v>1229</v>
      </c>
      <c s="36" t="s">
        <v>69</v>
      </c>
      <c s="37">
        <v>28</v>
      </c>
      <c s="36">
        <v>0</v>
      </c>
      <c s="36">
        <f>ROUND(G118*H118,6)</f>
      </c>
      <c r="L118" s="38">
        <v>0</v>
      </c>
      <c s="32">
        <f>ROUND(ROUND(L118,2)*ROUND(G118,3),2)</f>
      </c>
      <c s="36" t="s">
        <v>1186</v>
      </c>
      <c>
        <f>(M118*21)/100</f>
      </c>
      <c t="s">
        <v>27</v>
      </c>
    </row>
    <row r="119" spans="1:5" ht="12.75">
      <c r="A119" s="35" t="s">
        <v>55</v>
      </c>
      <c r="E119" s="39" t="s">
        <v>1229</v>
      </c>
    </row>
    <row r="120" spans="1:5" ht="12.75">
      <c r="A120" s="35" t="s">
        <v>57</v>
      </c>
      <c r="E120" s="40" t="s">
        <v>5</v>
      </c>
    </row>
    <row r="121" spans="1:5" ht="12.75">
      <c r="A121" t="s">
        <v>58</v>
      </c>
      <c r="E121" s="39" t="s">
        <v>5</v>
      </c>
    </row>
    <row r="122" spans="1:16" ht="12.75">
      <c r="A122" t="s">
        <v>49</v>
      </c>
      <c s="34" t="s">
        <v>306</v>
      </c>
      <c s="34" t="s">
        <v>1230</v>
      </c>
      <c s="35" t="s">
        <v>5</v>
      </c>
      <c s="6" t="s">
        <v>1231</v>
      </c>
      <c s="36" t="s">
        <v>69</v>
      </c>
      <c s="37">
        <v>35</v>
      </c>
      <c s="36">
        <v>0</v>
      </c>
      <c s="36">
        <f>ROUND(G122*H122,6)</f>
      </c>
      <c r="L122" s="38">
        <v>0</v>
      </c>
      <c s="32">
        <f>ROUND(ROUND(L122,2)*ROUND(G122,3),2)</f>
      </c>
      <c s="36" t="s">
        <v>1186</v>
      </c>
      <c>
        <f>(M122*21)/100</f>
      </c>
      <c t="s">
        <v>27</v>
      </c>
    </row>
    <row r="123" spans="1:5" ht="12.75">
      <c r="A123" s="35" t="s">
        <v>55</v>
      </c>
      <c r="E123" s="39" t="s">
        <v>1231</v>
      </c>
    </row>
    <row r="124" spans="1:5" ht="12.75">
      <c r="A124" s="35" t="s">
        <v>57</v>
      </c>
      <c r="E124" s="40" t="s">
        <v>5</v>
      </c>
    </row>
    <row r="125" spans="1:5" ht="12.75">
      <c r="A125" t="s">
        <v>58</v>
      </c>
      <c r="E125" s="39" t="s">
        <v>5</v>
      </c>
    </row>
    <row r="126" spans="1:16" ht="12.75">
      <c r="A126" t="s">
        <v>49</v>
      </c>
      <c s="34" t="s">
        <v>371</v>
      </c>
      <c s="34" t="s">
        <v>1232</v>
      </c>
      <c s="35" t="s">
        <v>5</v>
      </c>
      <c s="6" t="s">
        <v>1233</v>
      </c>
      <c s="36" t="s">
        <v>64</v>
      </c>
      <c s="37">
        <v>210</v>
      </c>
      <c s="36">
        <v>0</v>
      </c>
      <c s="36">
        <f>ROUND(G126*H126,6)</f>
      </c>
      <c r="L126" s="38">
        <v>0</v>
      </c>
      <c s="32">
        <f>ROUND(ROUND(L126,2)*ROUND(G126,3),2)</f>
      </c>
      <c s="36" t="s">
        <v>1186</v>
      </c>
      <c>
        <f>(M126*21)/100</f>
      </c>
      <c t="s">
        <v>27</v>
      </c>
    </row>
    <row r="127" spans="1:5" ht="12.75">
      <c r="A127" s="35" t="s">
        <v>55</v>
      </c>
      <c r="E127" s="39" t="s">
        <v>1233</v>
      </c>
    </row>
    <row r="128" spans="1:5" ht="12.75">
      <c r="A128" s="35" t="s">
        <v>57</v>
      </c>
      <c r="E128" s="40" t="s">
        <v>5</v>
      </c>
    </row>
    <row r="129" spans="1:5" ht="12.75">
      <c r="A129" t="s">
        <v>58</v>
      </c>
      <c r="E129" s="39" t="s">
        <v>5</v>
      </c>
    </row>
    <row r="130" spans="1:16" ht="12.75">
      <c r="A130" t="s">
        <v>49</v>
      </c>
      <c s="34" t="s">
        <v>374</v>
      </c>
      <c s="34" t="s">
        <v>1234</v>
      </c>
      <c s="35" t="s">
        <v>5</v>
      </c>
      <c s="6" t="s">
        <v>1235</v>
      </c>
      <c s="36" t="s">
        <v>69</v>
      </c>
      <c s="37">
        <v>215</v>
      </c>
      <c s="36">
        <v>0</v>
      </c>
      <c s="36">
        <f>ROUND(G130*H130,6)</f>
      </c>
      <c r="L130" s="38">
        <v>0</v>
      </c>
      <c s="32">
        <f>ROUND(ROUND(L130,2)*ROUND(G130,3),2)</f>
      </c>
      <c s="36" t="s">
        <v>1186</v>
      </c>
      <c>
        <f>(M130*21)/100</f>
      </c>
      <c t="s">
        <v>27</v>
      </c>
    </row>
    <row r="131" spans="1:5" ht="12.75">
      <c r="A131" s="35" t="s">
        <v>55</v>
      </c>
      <c r="E131" s="39" t="s">
        <v>1235</v>
      </c>
    </row>
    <row r="132" spans="1:5" ht="12.75">
      <c r="A132" s="35" t="s">
        <v>57</v>
      </c>
      <c r="E132" s="40" t="s">
        <v>5</v>
      </c>
    </row>
    <row r="133" spans="1:5" ht="12.75">
      <c r="A133" t="s">
        <v>58</v>
      </c>
      <c r="E133" s="39" t="s">
        <v>5</v>
      </c>
    </row>
    <row r="134" spans="1:16" ht="12.75">
      <c r="A134" t="s">
        <v>49</v>
      </c>
      <c s="34" t="s">
        <v>377</v>
      </c>
      <c s="34" t="s">
        <v>1236</v>
      </c>
      <c s="35" t="s">
        <v>5</v>
      </c>
      <c s="6" t="s">
        <v>1237</v>
      </c>
      <c s="36" t="s">
        <v>69</v>
      </c>
      <c s="37">
        <v>1</v>
      </c>
      <c s="36">
        <v>0</v>
      </c>
      <c s="36">
        <f>ROUND(G134*H134,6)</f>
      </c>
      <c r="L134" s="38">
        <v>0</v>
      </c>
      <c s="32">
        <f>ROUND(ROUND(L134,2)*ROUND(G134,3),2)</f>
      </c>
      <c s="36" t="s">
        <v>1186</v>
      </c>
      <c>
        <f>(M134*21)/100</f>
      </c>
      <c t="s">
        <v>27</v>
      </c>
    </row>
    <row r="135" spans="1:5" ht="12.75">
      <c r="A135" s="35" t="s">
        <v>55</v>
      </c>
      <c r="E135" s="39" t="s">
        <v>1237</v>
      </c>
    </row>
    <row r="136" spans="1:5" ht="12.75">
      <c r="A136" s="35" t="s">
        <v>57</v>
      </c>
      <c r="E136" s="40" t="s">
        <v>5</v>
      </c>
    </row>
    <row r="137" spans="1:5" ht="12.75">
      <c r="A137" t="s">
        <v>58</v>
      </c>
      <c r="E137" s="39" t="s">
        <v>5</v>
      </c>
    </row>
    <row r="138" spans="1:16" ht="12.75">
      <c r="A138" t="s">
        <v>49</v>
      </c>
      <c s="34" t="s">
        <v>381</v>
      </c>
      <c s="34" t="s">
        <v>1238</v>
      </c>
      <c s="35" t="s">
        <v>5</v>
      </c>
      <c s="6" t="s">
        <v>1239</v>
      </c>
      <c s="36" t="s">
        <v>69</v>
      </c>
      <c s="37">
        <v>4</v>
      </c>
      <c s="36">
        <v>0</v>
      </c>
      <c s="36">
        <f>ROUND(G138*H138,6)</f>
      </c>
      <c r="L138" s="38">
        <v>0</v>
      </c>
      <c s="32">
        <f>ROUND(ROUND(L138,2)*ROUND(G138,3),2)</f>
      </c>
      <c s="36" t="s">
        <v>1186</v>
      </c>
      <c>
        <f>(M138*21)/100</f>
      </c>
      <c t="s">
        <v>27</v>
      </c>
    </row>
    <row r="139" spans="1:5" ht="12.75">
      <c r="A139" s="35" t="s">
        <v>55</v>
      </c>
      <c r="E139" s="39" t="s">
        <v>1239</v>
      </c>
    </row>
    <row r="140" spans="1:5" ht="12.75">
      <c r="A140" s="35" t="s">
        <v>57</v>
      </c>
      <c r="E140" s="40" t="s">
        <v>5</v>
      </c>
    </row>
    <row r="141" spans="1:5" ht="12.75">
      <c r="A141" t="s">
        <v>58</v>
      </c>
      <c r="E141" s="39" t="s">
        <v>5</v>
      </c>
    </row>
    <row r="142" spans="1:16" ht="12.75">
      <c r="A142" t="s">
        <v>49</v>
      </c>
      <c s="34" t="s">
        <v>384</v>
      </c>
      <c s="34" t="s">
        <v>1240</v>
      </c>
      <c s="35" t="s">
        <v>5</v>
      </c>
      <c s="6" t="s">
        <v>1241</v>
      </c>
      <c s="36" t="s">
        <v>64</v>
      </c>
      <c s="37">
        <v>370</v>
      </c>
      <c s="36">
        <v>0</v>
      </c>
      <c s="36">
        <f>ROUND(G142*H142,6)</f>
      </c>
      <c r="L142" s="38">
        <v>0</v>
      </c>
      <c s="32">
        <f>ROUND(ROUND(L142,2)*ROUND(G142,3),2)</f>
      </c>
      <c s="36" t="s">
        <v>1186</v>
      </c>
      <c>
        <f>(M142*21)/100</f>
      </c>
      <c t="s">
        <v>27</v>
      </c>
    </row>
    <row r="143" spans="1:5" ht="12.75">
      <c r="A143" s="35" t="s">
        <v>55</v>
      </c>
      <c r="E143" s="39" t="s">
        <v>1241</v>
      </c>
    </row>
    <row r="144" spans="1:5" ht="12.75">
      <c r="A144" s="35" t="s">
        <v>57</v>
      </c>
      <c r="E144" s="40" t="s">
        <v>5</v>
      </c>
    </row>
    <row r="145" spans="1:5" ht="12.75">
      <c r="A145" t="s">
        <v>58</v>
      </c>
      <c r="E145" s="39" t="s">
        <v>5</v>
      </c>
    </row>
    <row r="146" spans="1:16" ht="12.75">
      <c r="A146" t="s">
        <v>49</v>
      </c>
      <c s="34" t="s">
        <v>387</v>
      </c>
      <c s="34" t="s">
        <v>1242</v>
      </c>
      <c s="35" t="s">
        <v>5</v>
      </c>
      <c s="6" t="s">
        <v>1243</v>
      </c>
      <c s="36" t="s">
        <v>69</v>
      </c>
      <c s="37">
        <v>142</v>
      </c>
      <c s="36">
        <v>0</v>
      </c>
      <c s="36">
        <f>ROUND(G146*H146,6)</f>
      </c>
      <c r="L146" s="38">
        <v>0</v>
      </c>
      <c s="32">
        <f>ROUND(ROUND(L146,2)*ROUND(G146,3),2)</f>
      </c>
      <c s="36" t="s">
        <v>1186</v>
      </c>
      <c>
        <f>(M146*21)/100</f>
      </c>
      <c t="s">
        <v>27</v>
      </c>
    </row>
    <row r="147" spans="1:5" ht="12.75">
      <c r="A147" s="35" t="s">
        <v>55</v>
      </c>
      <c r="E147" s="39" t="s">
        <v>1243</v>
      </c>
    </row>
    <row r="148" spans="1:5" ht="12.75">
      <c r="A148" s="35" t="s">
        <v>57</v>
      </c>
      <c r="E148" s="40" t="s">
        <v>5</v>
      </c>
    </row>
    <row r="149" spans="1:5" ht="12.75">
      <c r="A149" t="s">
        <v>58</v>
      </c>
      <c r="E149" s="39" t="s">
        <v>5</v>
      </c>
    </row>
    <row r="150" spans="1:16" ht="12.75">
      <c r="A150" t="s">
        <v>49</v>
      </c>
      <c s="34" t="s">
        <v>390</v>
      </c>
      <c s="34" t="s">
        <v>1244</v>
      </c>
      <c s="35" t="s">
        <v>5</v>
      </c>
      <c s="6" t="s">
        <v>1245</v>
      </c>
      <c s="36" t="s">
        <v>69</v>
      </c>
      <c s="37">
        <v>215</v>
      </c>
      <c s="36">
        <v>0</v>
      </c>
      <c s="36">
        <f>ROUND(G150*H150,6)</f>
      </c>
      <c r="L150" s="38">
        <v>0</v>
      </c>
      <c s="32">
        <f>ROUND(ROUND(L150,2)*ROUND(G150,3),2)</f>
      </c>
      <c s="36" t="s">
        <v>1186</v>
      </c>
      <c>
        <f>(M150*21)/100</f>
      </c>
      <c t="s">
        <v>27</v>
      </c>
    </row>
    <row r="151" spans="1:5" ht="12.75">
      <c r="A151" s="35" t="s">
        <v>55</v>
      </c>
      <c r="E151" s="39" t="s">
        <v>1245</v>
      </c>
    </row>
    <row r="152" spans="1:5" ht="12.75">
      <c r="A152" s="35" t="s">
        <v>57</v>
      </c>
      <c r="E152" s="40" t="s">
        <v>5</v>
      </c>
    </row>
    <row r="153" spans="1:5" ht="12.75">
      <c r="A153" t="s">
        <v>58</v>
      </c>
      <c r="E153" s="39" t="s">
        <v>5</v>
      </c>
    </row>
    <row r="154" spans="1:16" ht="12.75">
      <c r="A154" t="s">
        <v>49</v>
      </c>
      <c s="34" t="s">
        <v>395</v>
      </c>
      <c s="34" t="s">
        <v>1246</v>
      </c>
      <c s="35" t="s">
        <v>5</v>
      </c>
      <c s="6" t="s">
        <v>1247</v>
      </c>
      <c s="36" t="s">
        <v>64</v>
      </c>
      <c s="37">
        <v>49</v>
      </c>
      <c s="36">
        <v>0</v>
      </c>
      <c s="36">
        <f>ROUND(G154*H154,6)</f>
      </c>
      <c r="L154" s="38">
        <v>0</v>
      </c>
      <c s="32">
        <f>ROUND(ROUND(L154,2)*ROUND(G154,3),2)</f>
      </c>
      <c s="36" t="s">
        <v>1186</v>
      </c>
      <c>
        <f>(M154*21)/100</f>
      </c>
      <c t="s">
        <v>27</v>
      </c>
    </row>
    <row r="155" spans="1:5" ht="12.75">
      <c r="A155" s="35" t="s">
        <v>55</v>
      </c>
      <c r="E155" s="39" t="s">
        <v>1247</v>
      </c>
    </row>
    <row r="156" spans="1:5" ht="12.75">
      <c r="A156" s="35" t="s">
        <v>57</v>
      </c>
      <c r="E156" s="40" t="s">
        <v>5</v>
      </c>
    </row>
    <row r="157" spans="1:5" ht="12.75">
      <c r="A157" t="s">
        <v>58</v>
      </c>
      <c r="E157" s="39" t="s">
        <v>5</v>
      </c>
    </row>
    <row r="158" spans="1:16" ht="12.75">
      <c r="A158" t="s">
        <v>49</v>
      </c>
      <c s="34" t="s">
        <v>397</v>
      </c>
      <c s="34" t="s">
        <v>1248</v>
      </c>
      <c s="35" t="s">
        <v>5</v>
      </c>
      <c s="6" t="s">
        <v>1249</v>
      </c>
      <c s="36" t="s">
        <v>64</v>
      </c>
      <c s="37">
        <v>190</v>
      </c>
      <c s="36">
        <v>0</v>
      </c>
      <c s="36">
        <f>ROUND(G158*H158,6)</f>
      </c>
      <c r="L158" s="38">
        <v>0</v>
      </c>
      <c s="32">
        <f>ROUND(ROUND(L158,2)*ROUND(G158,3),2)</f>
      </c>
      <c s="36" t="s">
        <v>1186</v>
      </c>
      <c>
        <f>(M158*21)/100</f>
      </c>
      <c t="s">
        <v>27</v>
      </c>
    </row>
    <row r="159" spans="1:5" ht="12.75">
      <c r="A159" s="35" t="s">
        <v>55</v>
      </c>
      <c r="E159" s="39" t="s">
        <v>1249</v>
      </c>
    </row>
    <row r="160" spans="1:5" ht="12.75">
      <c r="A160" s="35" t="s">
        <v>57</v>
      </c>
      <c r="E160" s="40" t="s">
        <v>5</v>
      </c>
    </row>
    <row r="161" spans="1:5" ht="12.75">
      <c r="A161" t="s">
        <v>58</v>
      </c>
      <c r="E161" s="39" t="s">
        <v>5</v>
      </c>
    </row>
    <row r="162" spans="1:16" ht="12.75">
      <c r="A162" t="s">
        <v>49</v>
      </c>
      <c s="34" t="s">
        <v>398</v>
      </c>
      <c s="34" t="s">
        <v>1250</v>
      </c>
      <c s="35" t="s">
        <v>5</v>
      </c>
      <c s="6" t="s">
        <v>1251</v>
      </c>
      <c s="36" t="s">
        <v>69</v>
      </c>
      <c s="37">
        <v>70</v>
      </c>
      <c s="36">
        <v>0</v>
      </c>
      <c s="36">
        <f>ROUND(G162*H162,6)</f>
      </c>
      <c r="L162" s="38">
        <v>0</v>
      </c>
      <c s="32">
        <f>ROUND(ROUND(L162,2)*ROUND(G162,3),2)</f>
      </c>
      <c s="36" t="s">
        <v>1186</v>
      </c>
      <c>
        <f>(M162*21)/100</f>
      </c>
      <c t="s">
        <v>27</v>
      </c>
    </row>
    <row r="163" spans="1:5" ht="12.75">
      <c r="A163" s="35" t="s">
        <v>55</v>
      </c>
      <c r="E163" s="39" t="s">
        <v>1251</v>
      </c>
    </row>
    <row r="164" spans="1:5" ht="12.75">
      <c r="A164" s="35" t="s">
        <v>57</v>
      </c>
      <c r="E164" s="40" t="s">
        <v>5</v>
      </c>
    </row>
    <row r="165" spans="1:5" ht="12.75">
      <c r="A165" t="s">
        <v>58</v>
      </c>
      <c r="E165" s="39" t="s">
        <v>5</v>
      </c>
    </row>
    <row r="166" spans="1:16" ht="12.75">
      <c r="A166" t="s">
        <v>49</v>
      </c>
      <c s="34" t="s">
        <v>402</v>
      </c>
      <c s="34" t="s">
        <v>1252</v>
      </c>
      <c s="35" t="s">
        <v>5</v>
      </c>
      <c s="6" t="s">
        <v>1253</v>
      </c>
      <c s="36" t="s">
        <v>69</v>
      </c>
      <c s="37">
        <v>24</v>
      </c>
      <c s="36">
        <v>0</v>
      </c>
      <c s="36">
        <f>ROUND(G166*H166,6)</f>
      </c>
      <c r="L166" s="38">
        <v>0</v>
      </c>
      <c s="32">
        <f>ROUND(ROUND(L166,2)*ROUND(G166,3),2)</f>
      </c>
      <c s="36" t="s">
        <v>1186</v>
      </c>
      <c>
        <f>(M166*21)/100</f>
      </c>
      <c t="s">
        <v>27</v>
      </c>
    </row>
    <row r="167" spans="1:5" ht="12.75">
      <c r="A167" s="35" t="s">
        <v>55</v>
      </c>
      <c r="E167" s="39" t="s">
        <v>1253</v>
      </c>
    </row>
    <row r="168" spans="1:5" ht="12.75">
      <c r="A168" s="35" t="s">
        <v>57</v>
      </c>
      <c r="E168" s="40" t="s">
        <v>5</v>
      </c>
    </row>
    <row r="169" spans="1:5" ht="12.75">
      <c r="A169" t="s">
        <v>58</v>
      </c>
      <c r="E169" s="39" t="s">
        <v>5</v>
      </c>
    </row>
    <row r="170" spans="1:16" ht="12.75">
      <c r="A170" t="s">
        <v>49</v>
      </c>
      <c s="34" t="s">
        <v>406</v>
      </c>
      <c s="34" t="s">
        <v>1254</v>
      </c>
      <c s="35" t="s">
        <v>5</v>
      </c>
      <c s="6" t="s">
        <v>1255</v>
      </c>
      <c s="36" t="s">
        <v>69</v>
      </c>
      <c s="37">
        <v>103</v>
      </c>
      <c s="36">
        <v>0</v>
      </c>
      <c s="36">
        <f>ROUND(G170*H170,6)</f>
      </c>
      <c r="L170" s="38">
        <v>0</v>
      </c>
      <c s="32">
        <f>ROUND(ROUND(L170,2)*ROUND(G170,3),2)</f>
      </c>
      <c s="36" t="s">
        <v>1186</v>
      </c>
      <c>
        <f>(M170*21)/100</f>
      </c>
      <c t="s">
        <v>27</v>
      </c>
    </row>
    <row r="171" spans="1:5" ht="12.75">
      <c r="A171" s="35" t="s">
        <v>55</v>
      </c>
      <c r="E171" s="39" t="s">
        <v>1255</v>
      </c>
    </row>
    <row r="172" spans="1:5" ht="12.75">
      <c r="A172" s="35" t="s">
        <v>57</v>
      </c>
      <c r="E172" s="40" t="s">
        <v>5</v>
      </c>
    </row>
    <row r="173" spans="1:5" ht="12.75">
      <c r="A173" t="s">
        <v>58</v>
      </c>
      <c r="E173" s="39" t="s">
        <v>5</v>
      </c>
    </row>
    <row r="174" spans="1:16" ht="12.75">
      <c r="A174" t="s">
        <v>49</v>
      </c>
      <c s="34" t="s">
        <v>409</v>
      </c>
      <c s="34" t="s">
        <v>1256</v>
      </c>
      <c s="35" t="s">
        <v>5</v>
      </c>
      <c s="6" t="s">
        <v>1257</v>
      </c>
      <c s="36" t="s">
        <v>69</v>
      </c>
      <c s="37">
        <v>45</v>
      </c>
      <c s="36">
        <v>0</v>
      </c>
      <c s="36">
        <f>ROUND(G174*H174,6)</f>
      </c>
      <c r="L174" s="38">
        <v>0</v>
      </c>
      <c s="32">
        <f>ROUND(ROUND(L174,2)*ROUND(G174,3),2)</f>
      </c>
      <c s="36" t="s">
        <v>1186</v>
      </c>
      <c>
        <f>(M174*21)/100</f>
      </c>
      <c t="s">
        <v>27</v>
      </c>
    </row>
    <row r="175" spans="1:5" ht="12.75">
      <c r="A175" s="35" t="s">
        <v>55</v>
      </c>
      <c r="E175" s="39" t="s">
        <v>1257</v>
      </c>
    </row>
    <row r="176" spans="1:5" ht="12.75">
      <c r="A176" s="35" t="s">
        <v>57</v>
      </c>
      <c r="E176" s="40" t="s">
        <v>5</v>
      </c>
    </row>
    <row r="177" spans="1:5" ht="12.75">
      <c r="A177" t="s">
        <v>58</v>
      </c>
      <c r="E177" s="39" t="s">
        <v>5</v>
      </c>
    </row>
    <row r="178" spans="1:16" ht="12.75">
      <c r="A178" t="s">
        <v>49</v>
      </c>
      <c s="34" t="s">
        <v>412</v>
      </c>
      <c s="34" t="s">
        <v>1258</v>
      </c>
      <c s="35" t="s">
        <v>5</v>
      </c>
      <c s="6" t="s">
        <v>1259</v>
      </c>
      <c s="36" t="s">
        <v>69</v>
      </c>
      <c s="37">
        <v>451</v>
      </c>
      <c s="36">
        <v>0</v>
      </c>
      <c s="36">
        <f>ROUND(G178*H178,6)</f>
      </c>
      <c r="L178" s="38">
        <v>0</v>
      </c>
      <c s="32">
        <f>ROUND(ROUND(L178,2)*ROUND(G178,3),2)</f>
      </c>
      <c s="36" t="s">
        <v>1186</v>
      </c>
      <c>
        <f>(M178*21)/100</f>
      </c>
      <c t="s">
        <v>27</v>
      </c>
    </row>
    <row r="179" spans="1:5" ht="12.75">
      <c r="A179" s="35" t="s">
        <v>55</v>
      </c>
      <c r="E179" s="39" t="s">
        <v>1259</v>
      </c>
    </row>
    <row r="180" spans="1:5" ht="12.75">
      <c r="A180" s="35" t="s">
        <v>57</v>
      </c>
      <c r="E180" s="40" t="s">
        <v>5</v>
      </c>
    </row>
    <row r="181" spans="1:5" ht="12.75">
      <c r="A181" t="s">
        <v>58</v>
      </c>
      <c r="E181" s="39" t="s">
        <v>5</v>
      </c>
    </row>
    <row r="182" spans="1:16" ht="25.5">
      <c r="A182" t="s">
        <v>49</v>
      </c>
      <c s="34" t="s">
        <v>415</v>
      </c>
      <c s="34" t="s">
        <v>1260</v>
      </c>
      <c s="35" t="s">
        <v>5</v>
      </c>
      <c s="6" t="s">
        <v>1261</v>
      </c>
      <c s="36" t="s">
        <v>64</v>
      </c>
      <c s="37">
        <v>210</v>
      </c>
      <c s="36">
        <v>0</v>
      </c>
      <c s="36">
        <f>ROUND(G182*H182,6)</f>
      </c>
      <c r="L182" s="38">
        <v>0</v>
      </c>
      <c s="32">
        <f>ROUND(ROUND(L182,2)*ROUND(G182,3),2)</f>
      </c>
      <c s="36" t="s">
        <v>1186</v>
      </c>
      <c>
        <f>(M182*21)/100</f>
      </c>
      <c t="s">
        <v>27</v>
      </c>
    </row>
    <row r="183" spans="1:5" ht="25.5">
      <c r="A183" s="35" t="s">
        <v>55</v>
      </c>
      <c r="E183" s="39" t="s">
        <v>1261</v>
      </c>
    </row>
    <row r="184" spans="1:5" ht="12.75">
      <c r="A184" s="35" t="s">
        <v>57</v>
      </c>
      <c r="E184" s="40" t="s">
        <v>5</v>
      </c>
    </row>
    <row r="185" spans="1:5" ht="12.75">
      <c r="A185" t="s">
        <v>58</v>
      </c>
      <c r="E185" s="39" t="s">
        <v>5</v>
      </c>
    </row>
    <row r="186" spans="1:16" ht="12.75">
      <c r="A186" t="s">
        <v>49</v>
      </c>
      <c s="34" t="s">
        <v>419</v>
      </c>
      <c s="34" t="s">
        <v>1262</v>
      </c>
      <c s="35" t="s">
        <v>5</v>
      </c>
      <c s="6" t="s">
        <v>1263</v>
      </c>
      <c s="36" t="s">
        <v>69</v>
      </c>
      <c s="37">
        <v>28</v>
      </c>
      <c s="36">
        <v>0</v>
      </c>
      <c s="36">
        <f>ROUND(G186*H186,6)</f>
      </c>
      <c r="L186" s="38">
        <v>0</v>
      </c>
      <c s="32">
        <f>ROUND(ROUND(L186,2)*ROUND(G186,3),2)</f>
      </c>
      <c s="36" t="s">
        <v>104</v>
      </c>
      <c>
        <f>(M186*21)/100</f>
      </c>
      <c t="s">
        <v>27</v>
      </c>
    </row>
    <row r="187" spans="1:5" ht="12.75">
      <c r="A187" s="35" t="s">
        <v>55</v>
      </c>
      <c r="E187" s="39" t="s">
        <v>1263</v>
      </c>
    </row>
    <row r="188" spans="1:5" ht="12.75">
      <c r="A188" s="35" t="s">
        <v>57</v>
      </c>
      <c r="E188" s="40" t="s">
        <v>5</v>
      </c>
    </row>
    <row r="189" spans="1:5" ht="12.75">
      <c r="A189" t="s">
        <v>58</v>
      </c>
      <c r="E189" s="39" t="s">
        <v>5</v>
      </c>
    </row>
    <row r="190" spans="1:16" ht="12.75">
      <c r="A190" t="s">
        <v>49</v>
      </c>
      <c s="34" t="s">
        <v>422</v>
      </c>
      <c s="34" t="s">
        <v>1262</v>
      </c>
      <c s="35" t="s">
        <v>50</v>
      </c>
      <c s="6" t="s">
        <v>1264</v>
      </c>
      <c s="36" t="s">
        <v>69</v>
      </c>
      <c s="37">
        <v>12</v>
      </c>
      <c s="36">
        <v>0</v>
      </c>
      <c s="36">
        <f>ROUND(G190*H190,6)</f>
      </c>
      <c r="L190" s="38">
        <v>0</v>
      </c>
      <c s="32">
        <f>ROUND(ROUND(L190,2)*ROUND(G190,3),2)</f>
      </c>
      <c s="36" t="s">
        <v>104</v>
      </c>
      <c>
        <f>(M190*21)/100</f>
      </c>
      <c t="s">
        <v>27</v>
      </c>
    </row>
    <row r="191" spans="1:5" ht="12.75">
      <c r="A191" s="35" t="s">
        <v>55</v>
      </c>
      <c r="E191" s="39" t="s">
        <v>1264</v>
      </c>
    </row>
    <row r="192" spans="1:5" ht="12.75">
      <c r="A192" s="35" t="s">
        <v>57</v>
      </c>
      <c r="E192" s="40" t="s">
        <v>5</v>
      </c>
    </row>
    <row r="193" spans="1:5" ht="12.75">
      <c r="A193" t="s">
        <v>58</v>
      </c>
      <c r="E193" s="39" t="s">
        <v>5</v>
      </c>
    </row>
    <row r="194" spans="1:16" ht="12.75">
      <c r="A194" t="s">
        <v>49</v>
      </c>
      <c s="34" t="s">
        <v>424</v>
      </c>
      <c s="34" t="s">
        <v>1262</v>
      </c>
      <c s="35" t="s">
        <v>91</v>
      </c>
      <c s="6" t="s">
        <v>1265</v>
      </c>
      <c s="36" t="s">
        <v>69</v>
      </c>
      <c s="37">
        <v>19</v>
      </c>
      <c s="36">
        <v>0</v>
      </c>
      <c s="36">
        <f>ROUND(G194*H194,6)</f>
      </c>
      <c r="L194" s="38">
        <v>0</v>
      </c>
      <c s="32">
        <f>ROUND(ROUND(L194,2)*ROUND(G194,3),2)</f>
      </c>
      <c s="36" t="s">
        <v>104</v>
      </c>
      <c>
        <f>(M194*21)/100</f>
      </c>
      <c t="s">
        <v>27</v>
      </c>
    </row>
    <row r="195" spans="1:5" ht="12.75">
      <c r="A195" s="35" t="s">
        <v>55</v>
      </c>
      <c r="E195" s="39" t="s">
        <v>1265</v>
      </c>
    </row>
    <row r="196" spans="1:5" ht="12.75">
      <c r="A196" s="35" t="s">
        <v>57</v>
      </c>
      <c r="E196" s="40" t="s">
        <v>5</v>
      </c>
    </row>
    <row r="197" spans="1:5" ht="12.75">
      <c r="A197" t="s">
        <v>58</v>
      </c>
      <c r="E197" s="39" t="s">
        <v>5</v>
      </c>
    </row>
    <row r="198" spans="1:16" ht="12.75">
      <c r="A198" t="s">
        <v>49</v>
      </c>
      <c s="34" t="s">
        <v>428</v>
      </c>
      <c s="34" t="s">
        <v>1262</v>
      </c>
      <c s="35" t="s">
        <v>94</v>
      </c>
      <c s="6" t="s">
        <v>1266</v>
      </c>
      <c s="36" t="s">
        <v>69</v>
      </c>
      <c s="37">
        <v>22</v>
      </c>
      <c s="36">
        <v>0</v>
      </c>
      <c s="36">
        <f>ROUND(G198*H198,6)</f>
      </c>
      <c r="L198" s="38">
        <v>0</v>
      </c>
      <c s="32">
        <f>ROUND(ROUND(L198,2)*ROUND(G198,3),2)</f>
      </c>
      <c s="36" t="s">
        <v>104</v>
      </c>
      <c>
        <f>(M198*21)/100</f>
      </c>
      <c t="s">
        <v>27</v>
      </c>
    </row>
    <row r="199" spans="1:5" ht="12.75">
      <c r="A199" s="35" t="s">
        <v>55</v>
      </c>
      <c r="E199" s="39" t="s">
        <v>1266</v>
      </c>
    </row>
    <row r="200" spans="1:5" ht="12.75">
      <c r="A200" s="35" t="s">
        <v>57</v>
      </c>
      <c r="E200" s="40" t="s">
        <v>5</v>
      </c>
    </row>
    <row r="201" spans="1:5" ht="12.75">
      <c r="A201" t="s">
        <v>58</v>
      </c>
      <c r="E201" s="39" t="s">
        <v>5</v>
      </c>
    </row>
    <row r="202" spans="1:16" ht="12.75">
      <c r="A202" t="s">
        <v>49</v>
      </c>
      <c s="34" t="s">
        <v>432</v>
      </c>
      <c s="34" t="s">
        <v>1262</v>
      </c>
      <c s="35" t="s">
        <v>98</v>
      </c>
      <c s="6" t="s">
        <v>1267</v>
      </c>
      <c s="36" t="s">
        <v>69</v>
      </c>
      <c s="37">
        <v>65</v>
      </c>
      <c s="36">
        <v>0</v>
      </c>
      <c s="36">
        <f>ROUND(G202*H202,6)</f>
      </c>
      <c r="L202" s="38">
        <v>0</v>
      </c>
      <c s="32">
        <f>ROUND(ROUND(L202,2)*ROUND(G202,3),2)</f>
      </c>
      <c s="36" t="s">
        <v>104</v>
      </c>
      <c>
        <f>(M202*21)/100</f>
      </c>
      <c t="s">
        <v>27</v>
      </c>
    </row>
    <row r="203" spans="1:5" ht="12.75">
      <c r="A203" s="35" t="s">
        <v>55</v>
      </c>
      <c r="E203" s="39" t="s">
        <v>1267</v>
      </c>
    </row>
    <row r="204" spans="1:5" ht="12.75">
      <c r="A204" s="35" t="s">
        <v>57</v>
      </c>
      <c r="E204" s="40" t="s">
        <v>5</v>
      </c>
    </row>
    <row r="205" spans="1:5" ht="12.75">
      <c r="A205" t="s">
        <v>58</v>
      </c>
      <c r="E205" s="39" t="s">
        <v>5</v>
      </c>
    </row>
    <row r="206" spans="1:16" ht="12.75">
      <c r="A206" t="s">
        <v>49</v>
      </c>
      <c s="34" t="s">
        <v>435</v>
      </c>
      <c s="34" t="s">
        <v>1262</v>
      </c>
      <c s="35" t="s">
        <v>101</v>
      </c>
      <c s="6" t="s">
        <v>1268</v>
      </c>
      <c s="36" t="s">
        <v>69</v>
      </c>
      <c s="37">
        <v>15</v>
      </c>
      <c s="36">
        <v>0</v>
      </c>
      <c s="36">
        <f>ROUND(G206*H206,6)</f>
      </c>
      <c r="L206" s="38">
        <v>0</v>
      </c>
      <c s="32">
        <f>ROUND(ROUND(L206,2)*ROUND(G206,3),2)</f>
      </c>
      <c s="36" t="s">
        <v>104</v>
      </c>
      <c>
        <f>(M206*21)/100</f>
      </c>
      <c t="s">
        <v>27</v>
      </c>
    </row>
    <row r="207" spans="1:5" ht="12.75">
      <c r="A207" s="35" t="s">
        <v>55</v>
      </c>
      <c r="E207" s="39" t="s">
        <v>1268</v>
      </c>
    </row>
    <row r="208" spans="1:5" ht="12.75">
      <c r="A208" s="35" t="s">
        <v>57</v>
      </c>
      <c r="E208" s="40" t="s">
        <v>5</v>
      </c>
    </row>
    <row r="209" spans="1:5" ht="12.75">
      <c r="A209" t="s">
        <v>58</v>
      </c>
      <c r="E209" s="39" t="s">
        <v>5</v>
      </c>
    </row>
    <row r="210" spans="1:16" ht="12.75">
      <c r="A210" t="s">
        <v>49</v>
      </c>
      <c s="34" t="s">
        <v>438</v>
      </c>
      <c s="34" t="s">
        <v>1262</v>
      </c>
      <c s="35" t="s">
        <v>107</v>
      </c>
      <c s="6" t="s">
        <v>1269</v>
      </c>
      <c s="36" t="s">
        <v>69</v>
      </c>
      <c s="37">
        <v>6</v>
      </c>
      <c s="36">
        <v>0</v>
      </c>
      <c s="36">
        <f>ROUND(G210*H210,6)</f>
      </c>
      <c r="L210" s="38">
        <v>0</v>
      </c>
      <c s="32">
        <f>ROUND(ROUND(L210,2)*ROUND(G210,3),2)</f>
      </c>
      <c s="36" t="s">
        <v>104</v>
      </c>
      <c>
        <f>(M210*21)/100</f>
      </c>
      <c t="s">
        <v>27</v>
      </c>
    </row>
    <row r="211" spans="1:5" ht="12.75">
      <c r="A211" s="35" t="s">
        <v>55</v>
      </c>
      <c r="E211" s="39" t="s">
        <v>1269</v>
      </c>
    </row>
    <row r="212" spans="1:5" ht="12.75">
      <c r="A212" s="35" t="s">
        <v>57</v>
      </c>
      <c r="E212" s="40" t="s">
        <v>5</v>
      </c>
    </row>
    <row r="213" spans="1:5" ht="12.75">
      <c r="A213" t="s">
        <v>58</v>
      </c>
      <c r="E213" s="39" t="s">
        <v>5</v>
      </c>
    </row>
    <row r="214" spans="1:16" ht="12.75">
      <c r="A214" t="s">
        <v>49</v>
      </c>
      <c s="34" t="s">
        <v>441</v>
      </c>
      <c s="34" t="s">
        <v>1262</v>
      </c>
      <c s="35" t="s">
        <v>159</v>
      </c>
      <c s="6" t="s">
        <v>1270</v>
      </c>
      <c s="36" t="s">
        <v>69</v>
      </c>
      <c s="37">
        <v>48</v>
      </c>
      <c s="36">
        <v>0</v>
      </c>
      <c s="36">
        <f>ROUND(G214*H214,6)</f>
      </c>
      <c r="L214" s="38">
        <v>0</v>
      </c>
      <c s="32">
        <f>ROUND(ROUND(L214,2)*ROUND(G214,3),2)</f>
      </c>
      <c s="36" t="s">
        <v>104</v>
      </c>
      <c>
        <f>(M214*21)/100</f>
      </c>
      <c t="s">
        <v>27</v>
      </c>
    </row>
    <row r="215" spans="1:5" ht="12.75">
      <c r="A215" s="35" t="s">
        <v>55</v>
      </c>
      <c r="E215" s="39" t="s">
        <v>1270</v>
      </c>
    </row>
    <row r="216" spans="1:5" ht="12.75">
      <c r="A216" s="35" t="s">
        <v>57</v>
      </c>
      <c r="E216" s="40" t="s">
        <v>5</v>
      </c>
    </row>
    <row r="217" spans="1:5" ht="12.75">
      <c r="A217" t="s">
        <v>58</v>
      </c>
      <c r="E217" s="39" t="s">
        <v>5</v>
      </c>
    </row>
    <row r="218" spans="1:16" ht="12.75">
      <c r="A218" t="s">
        <v>49</v>
      </c>
      <c s="34" t="s">
        <v>444</v>
      </c>
      <c s="34" t="s">
        <v>1262</v>
      </c>
      <c s="35" t="s">
        <v>163</v>
      </c>
      <c s="6" t="s">
        <v>1271</v>
      </c>
      <c s="36" t="s">
        <v>69</v>
      </c>
      <c s="37">
        <v>28</v>
      </c>
      <c s="36">
        <v>0</v>
      </c>
      <c s="36">
        <f>ROUND(G218*H218,6)</f>
      </c>
      <c r="L218" s="38">
        <v>0</v>
      </c>
      <c s="32">
        <f>ROUND(ROUND(L218,2)*ROUND(G218,3),2)</f>
      </c>
      <c s="36" t="s">
        <v>104</v>
      </c>
      <c>
        <f>(M218*21)/100</f>
      </c>
      <c t="s">
        <v>27</v>
      </c>
    </row>
    <row r="219" spans="1:5" ht="12.75">
      <c r="A219" s="35" t="s">
        <v>55</v>
      </c>
      <c r="E219" s="39" t="s">
        <v>1271</v>
      </c>
    </row>
    <row r="220" spans="1:5" ht="12.75">
      <c r="A220" s="35" t="s">
        <v>57</v>
      </c>
      <c r="E220" s="40" t="s">
        <v>5</v>
      </c>
    </row>
    <row r="221" spans="1:5" ht="12.75">
      <c r="A221" t="s">
        <v>58</v>
      </c>
      <c r="E221" s="39" t="s">
        <v>5</v>
      </c>
    </row>
    <row r="222" spans="1:16" ht="12.75">
      <c r="A222" t="s">
        <v>49</v>
      </c>
      <c s="34" t="s">
        <v>448</v>
      </c>
      <c s="34" t="s">
        <v>1262</v>
      </c>
      <c s="35" t="s">
        <v>167</v>
      </c>
      <c s="6" t="s">
        <v>1272</v>
      </c>
      <c s="36" t="s">
        <v>69</v>
      </c>
      <c s="37">
        <v>59</v>
      </c>
      <c s="36">
        <v>0</v>
      </c>
      <c s="36">
        <f>ROUND(G222*H222,6)</f>
      </c>
      <c r="L222" s="38">
        <v>0</v>
      </c>
      <c s="32">
        <f>ROUND(ROUND(L222,2)*ROUND(G222,3),2)</f>
      </c>
      <c s="36" t="s">
        <v>104</v>
      </c>
      <c>
        <f>(M222*21)/100</f>
      </c>
      <c t="s">
        <v>27</v>
      </c>
    </row>
    <row r="223" spans="1:5" ht="12.75">
      <c r="A223" s="35" t="s">
        <v>55</v>
      </c>
      <c r="E223" s="39" t="s">
        <v>1272</v>
      </c>
    </row>
    <row r="224" spans="1:5" ht="12.75">
      <c r="A224" s="35" t="s">
        <v>57</v>
      </c>
      <c r="E224" s="40" t="s">
        <v>5</v>
      </c>
    </row>
    <row r="225" spans="1:5" ht="12.75">
      <c r="A225" t="s">
        <v>58</v>
      </c>
      <c r="E225" s="39" t="s">
        <v>5</v>
      </c>
    </row>
    <row r="226" spans="1:16" ht="12.75">
      <c r="A226" t="s">
        <v>49</v>
      </c>
      <c s="34" t="s">
        <v>453</v>
      </c>
      <c s="34" t="s">
        <v>1262</v>
      </c>
      <c s="35" t="s">
        <v>170</v>
      </c>
      <c s="6" t="s">
        <v>1273</v>
      </c>
      <c s="36" t="s">
        <v>69</v>
      </c>
      <c s="37">
        <v>4</v>
      </c>
      <c s="36">
        <v>0</v>
      </c>
      <c s="36">
        <f>ROUND(G226*H226,6)</f>
      </c>
      <c r="L226" s="38">
        <v>0</v>
      </c>
      <c s="32">
        <f>ROUND(ROUND(L226,2)*ROUND(G226,3),2)</f>
      </c>
      <c s="36" t="s">
        <v>104</v>
      </c>
      <c>
        <f>(M226*21)/100</f>
      </c>
      <c t="s">
        <v>27</v>
      </c>
    </row>
    <row r="227" spans="1:5" ht="12.75">
      <c r="A227" s="35" t="s">
        <v>55</v>
      </c>
      <c r="E227" s="39" t="s">
        <v>1273</v>
      </c>
    </row>
    <row r="228" spans="1:5" ht="12.75">
      <c r="A228" s="35" t="s">
        <v>57</v>
      </c>
      <c r="E228" s="40" t="s">
        <v>5</v>
      </c>
    </row>
    <row r="229" spans="1:5" ht="12.75">
      <c r="A229" t="s">
        <v>58</v>
      </c>
      <c r="E229" s="39" t="s">
        <v>5</v>
      </c>
    </row>
    <row r="230" spans="1:16" ht="12.75">
      <c r="A230" t="s">
        <v>49</v>
      </c>
      <c s="34" t="s">
        <v>457</v>
      </c>
      <c s="34" t="s">
        <v>1262</v>
      </c>
      <c s="35" t="s">
        <v>173</v>
      </c>
      <c s="6" t="s">
        <v>1274</v>
      </c>
      <c s="36" t="s">
        <v>69</v>
      </c>
      <c s="37">
        <v>14</v>
      </c>
      <c s="36">
        <v>0</v>
      </c>
      <c s="36">
        <f>ROUND(G230*H230,6)</f>
      </c>
      <c r="L230" s="38">
        <v>0</v>
      </c>
      <c s="32">
        <f>ROUND(ROUND(L230,2)*ROUND(G230,3),2)</f>
      </c>
      <c s="36" t="s">
        <v>104</v>
      </c>
      <c>
        <f>(M230*21)/100</f>
      </c>
      <c t="s">
        <v>27</v>
      </c>
    </row>
    <row r="231" spans="1:5" ht="12.75">
      <c r="A231" s="35" t="s">
        <v>55</v>
      </c>
      <c r="E231" s="39" t="s">
        <v>1274</v>
      </c>
    </row>
    <row r="232" spans="1:5" ht="12.75">
      <c r="A232" s="35" t="s">
        <v>57</v>
      </c>
      <c r="E232" s="40" t="s">
        <v>5</v>
      </c>
    </row>
    <row r="233" spans="1:5" ht="12.75">
      <c r="A233" t="s">
        <v>58</v>
      </c>
      <c r="E233" s="39" t="s">
        <v>5</v>
      </c>
    </row>
    <row r="234" spans="1:16" ht="12.75">
      <c r="A234" t="s">
        <v>49</v>
      </c>
      <c s="34" t="s">
        <v>460</v>
      </c>
      <c s="34" t="s">
        <v>1262</v>
      </c>
      <c s="35" t="s">
        <v>27</v>
      </c>
      <c s="6" t="s">
        <v>1275</v>
      </c>
      <c s="36" t="s">
        <v>69</v>
      </c>
      <c s="37">
        <v>40</v>
      </c>
      <c s="36">
        <v>0</v>
      </c>
      <c s="36">
        <f>ROUND(G234*H234,6)</f>
      </c>
      <c r="L234" s="38">
        <v>0</v>
      </c>
      <c s="32">
        <f>ROUND(ROUND(L234,2)*ROUND(G234,3),2)</f>
      </c>
      <c s="36" t="s">
        <v>104</v>
      </c>
      <c>
        <f>(M234*21)/100</f>
      </c>
      <c t="s">
        <v>27</v>
      </c>
    </row>
    <row r="235" spans="1:5" ht="12.75">
      <c r="A235" s="35" t="s">
        <v>55</v>
      </c>
      <c r="E235" s="39" t="s">
        <v>1275</v>
      </c>
    </row>
    <row r="236" spans="1:5" ht="12.75">
      <c r="A236" s="35" t="s">
        <v>57</v>
      </c>
      <c r="E236" s="40" t="s">
        <v>5</v>
      </c>
    </row>
    <row r="237" spans="1:5" ht="12.75">
      <c r="A237" t="s">
        <v>58</v>
      </c>
      <c r="E237" s="39" t="s">
        <v>5</v>
      </c>
    </row>
    <row r="238" spans="1:16" ht="12.75">
      <c r="A238" t="s">
        <v>49</v>
      </c>
      <c s="34" t="s">
        <v>462</v>
      </c>
      <c s="34" t="s">
        <v>1262</v>
      </c>
      <c s="35" t="s">
        <v>177</v>
      </c>
      <c s="6" t="s">
        <v>1276</v>
      </c>
      <c s="36" t="s">
        <v>69</v>
      </c>
      <c s="37">
        <v>13</v>
      </c>
      <c s="36">
        <v>0</v>
      </c>
      <c s="36">
        <f>ROUND(G238*H238,6)</f>
      </c>
      <c r="L238" s="38">
        <v>0</v>
      </c>
      <c s="32">
        <f>ROUND(ROUND(L238,2)*ROUND(G238,3),2)</f>
      </c>
      <c s="36" t="s">
        <v>104</v>
      </c>
      <c>
        <f>(M238*21)/100</f>
      </c>
      <c t="s">
        <v>27</v>
      </c>
    </row>
    <row r="239" spans="1:5" ht="12.75">
      <c r="A239" s="35" t="s">
        <v>55</v>
      </c>
      <c r="E239" s="39" t="s">
        <v>1276</v>
      </c>
    </row>
    <row r="240" spans="1:5" ht="12.75">
      <c r="A240" s="35" t="s">
        <v>57</v>
      </c>
      <c r="E240" s="40" t="s">
        <v>5</v>
      </c>
    </row>
    <row r="241" spans="1:5" ht="12.75">
      <c r="A241" t="s">
        <v>58</v>
      </c>
      <c r="E241" s="39" t="s">
        <v>5</v>
      </c>
    </row>
    <row r="242" spans="1:16" ht="12.75">
      <c r="A242" t="s">
        <v>49</v>
      </c>
      <c s="34" t="s">
        <v>463</v>
      </c>
      <c s="34" t="s">
        <v>1262</v>
      </c>
      <c s="35" t="s">
        <v>182</v>
      </c>
      <c s="6" t="s">
        <v>1277</v>
      </c>
      <c s="36" t="s">
        <v>69</v>
      </c>
      <c s="37">
        <v>2</v>
      </c>
      <c s="36">
        <v>0</v>
      </c>
      <c s="36">
        <f>ROUND(G242*H242,6)</f>
      </c>
      <c r="L242" s="38">
        <v>0</v>
      </c>
      <c s="32">
        <f>ROUND(ROUND(L242,2)*ROUND(G242,3),2)</f>
      </c>
      <c s="36" t="s">
        <v>104</v>
      </c>
      <c>
        <f>(M242*21)/100</f>
      </c>
      <c t="s">
        <v>27</v>
      </c>
    </row>
    <row r="243" spans="1:5" ht="12.75">
      <c r="A243" s="35" t="s">
        <v>55</v>
      </c>
      <c r="E243" s="39" t="s">
        <v>1277</v>
      </c>
    </row>
    <row r="244" spans="1:5" ht="12.75">
      <c r="A244" s="35" t="s">
        <v>57</v>
      </c>
      <c r="E244" s="40" t="s">
        <v>5</v>
      </c>
    </row>
    <row r="245" spans="1:5" ht="12.75">
      <c r="A245" t="s">
        <v>58</v>
      </c>
      <c r="E245" s="39" t="s">
        <v>5</v>
      </c>
    </row>
    <row r="246" spans="1:16" ht="12.75">
      <c r="A246" t="s">
        <v>49</v>
      </c>
      <c s="34" t="s">
        <v>464</v>
      </c>
      <c s="34" t="s">
        <v>1262</v>
      </c>
      <c s="35" t="s">
        <v>186</v>
      </c>
      <c s="6" t="s">
        <v>1278</v>
      </c>
      <c s="36" t="s">
        <v>69</v>
      </c>
      <c s="37">
        <v>8</v>
      </c>
      <c s="36">
        <v>0</v>
      </c>
      <c s="36">
        <f>ROUND(G246*H246,6)</f>
      </c>
      <c r="L246" s="38">
        <v>0</v>
      </c>
      <c s="32">
        <f>ROUND(ROUND(L246,2)*ROUND(G246,3),2)</f>
      </c>
      <c s="36" t="s">
        <v>104</v>
      </c>
      <c>
        <f>(M246*21)/100</f>
      </c>
      <c t="s">
        <v>27</v>
      </c>
    </row>
    <row r="247" spans="1:5" ht="12.75">
      <c r="A247" s="35" t="s">
        <v>55</v>
      </c>
      <c r="E247" s="39" t="s">
        <v>1278</v>
      </c>
    </row>
    <row r="248" spans="1:5" ht="12.75">
      <c r="A248" s="35" t="s">
        <v>57</v>
      </c>
      <c r="E248" s="40" t="s">
        <v>5</v>
      </c>
    </row>
    <row r="249" spans="1:5" ht="12.75">
      <c r="A249" t="s">
        <v>58</v>
      </c>
      <c r="E249" s="39" t="s">
        <v>5</v>
      </c>
    </row>
    <row r="250" spans="1:16" ht="12.75">
      <c r="A250" t="s">
        <v>49</v>
      </c>
      <c s="34" t="s">
        <v>1279</v>
      </c>
      <c s="34" t="s">
        <v>1262</v>
      </c>
      <c s="35" t="s">
        <v>190</v>
      </c>
      <c s="6" t="s">
        <v>1280</v>
      </c>
      <c s="36" t="s">
        <v>69</v>
      </c>
      <c s="37">
        <v>2</v>
      </c>
      <c s="36">
        <v>0</v>
      </c>
      <c s="36">
        <f>ROUND(G250*H250,6)</f>
      </c>
      <c r="L250" s="38">
        <v>0</v>
      </c>
      <c s="32">
        <f>ROUND(ROUND(L250,2)*ROUND(G250,3),2)</f>
      </c>
      <c s="36" t="s">
        <v>104</v>
      </c>
      <c>
        <f>(M250*21)/100</f>
      </c>
      <c t="s">
        <v>27</v>
      </c>
    </row>
    <row r="251" spans="1:5" ht="12.75">
      <c r="A251" s="35" t="s">
        <v>55</v>
      </c>
      <c r="E251" s="39" t="s">
        <v>1280</v>
      </c>
    </row>
    <row r="252" spans="1:5" ht="12.75">
      <c r="A252" s="35" t="s">
        <v>57</v>
      </c>
      <c r="E252" s="40" t="s">
        <v>5</v>
      </c>
    </row>
    <row r="253" spans="1:5" ht="12.75">
      <c r="A253" t="s">
        <v>58</v>
      </c>
      <c r="E253" s="39" t="s">
        <v>5</v>
      </c>
    </row>
    <row r="254" spans="1:16" ht="12.75">
      <c r="A254" t="s">
        <v>49</v>
      </c>
      <c s="34" t="s">
        <v>1281</v>
      </c>
      <c s="34" t="s">
        <v>1262</v>
      </c>
      <c s="35" t="s">
        <v>196</v>
      </c>
      <c s="6" t="s">
        <v>1282</v>
      </c>
      <c s="36" t="s">
        <v>69</v>
      </c>
      <c s="37">
        <v>1</v>
      </c>
      <c s="36">
        <v>0</v>
      </c>
      <c s="36">
        <f>ROUND(G254*H254,6)</f>
      </c>
      <c r="L254" s="38">
        <v>0</v>
      </c>
      <c s="32">
        <f>ROUND(ROUND(L254,2)*ROUND(G254,3),2)</f>
      </c>
      <c s="36" t="s">
        <v>104</v>
      </c>
      <c>
        <f>(M254*21)/100</f>
      </c>
      <c t="s">
        <v>27</v>
      </c>
    </row>
    <row r="255" spans="1:5" ht="12.75">
      <c r="A255" s="35" t="s">
        <v>55</v>
      </c>
      <c r="E255" s="39" t="s">
        <v>1282</v>
      </c>
    </row>
    <row r="256" spans="1:5" ht="12.75">
      <c r="A256" s="35" t="s">
        <v>57</v>
      </c>
      <c r="E256" s="40" t="s">
        <v>5</v>
      </c>
    </row>
    <row r="257" spans="1:5" ht="12.75">
      <c r="A257" t="s">
        <v>58</v>
      </c>
      <c r="E257" s="39" t="s">
        <v>5</v>
      </c>
    </row>
    <row r="258" spans="1:16" ht="12.75">
      <c r="A258" t="s">
        <v>49</v>
      </c>
      <c s="34" t="s">
        <v>1283</v>
      </c>
      <c s="34" t="s">
        <v>1262</v>
      </c>
      <c s="35" t="s">
        <v>198</v>
      </c>
      <c s="6" t="s">
        <v>1284</v>
      </c>
      <c s="36" t="s">
        <v>69</v>
      </c>
      <c s="37">
        <v>1</v>
      </c>
      <c s="36">
        <v>0</v>
      </c>
      <c s="36">
        <f>ROUND(G258*H258,6)</f>
      </c>
      <c r="L258" s="38">
        <v>0</v>
      </c>
      <c s="32">
        <f>ROUND(ROUND(L258,2)*ROUND(G258,3),2)</f>
      </c>
      <c s="36" t="s">
        <v>104</v>
      </c>
      <c>
        <f>(M258*21)/100</f>
      </c>
      <c t="s">
        <v>27</v>
      </c>
    </row>
    <row r="259" spans="1:5" ht="12.75">
      <c r="A259" s="35" t="s">
        <v>55</v>
      </c>
      <c r="E259" s="39" t="s">
        <v>1284</v>
      </c>
    </row>
    <row r="260" spans="1:5" ht="12.75">
      <c r="A260" s="35" t="s">
        <v>57</v>
      </c>
      <c r="E260" s="40" t="s">
        <v>5</v>
      </c>
    </row>
    <row r="261" spans="1:5" ht="12.75">
      <c r="A261" t="s">
        <v>58</v>
      </c>
      <c r="E261" s="39" t="s">
        <v>5</v>
      </c>
    </row>
    <row r="262" spans="1:16" ht="12.75">
      <c r="A262" t="s">
        <v>49</v>
      </c>
      <c s="34" t="s">
        <v>1285</v>
      </c>
      <c s="34" t="s">
        <v>1262</v>
      </c>
      <c s="35" t="s">
        <v>204</v>
      </c>
      <c s="6" t="s">
        <v>1286</v>
      </c>
      <c s="36" t="s">
        <v>69</v>
      </c>
      <c s="37">
        <v>6</v>
      </c>
      <c s="36">
        <v>0</v>
      </c>
      <c s="36">
        <f>ROUND(G262*H262,6)</f>
      </c>
      <c r="L262" s="38">
        <v>0</v>
      </c>
      <c s="32">
        <f>ROUND(ROUND(L262,2)*ROUND(G262,3),2)</f>
      </c>
      <c s="36" t="s">
        <v>104</v>
      </c>
      <c>
        <f>(M262*21)/100</f>
      </c>
      <c t="s">
        <v>27</v>
      </c>
    </row>
    <row r="263" spans="1:5" ht="12.75">
      <c r="A263" s="35" t="s">
        <v>55</v>
      </c>
      <c r="E263" s="39" t="s">
        <v>1286</v>
      </c>
    </row>
    <row r="264" spans="1:5" ht="12.75">
      <c r="A264" s="35" t="s">
        <v>57</v>
      </c>
      <c r="E264" s="40" t="s">
        <v>5</v>
      </c>
    </row>
    <row r="265" spans="1:5" ht="12.75">
      <c r="A265" t="s">
        <v>58</v>
      </c>
      <c r="E265" s="39" t="s">
        <v>5</v>
      </c>
    </row>
    <row r="266" spans="1:16" ht="12.75">
      <c r="A266" t="s">
        <v>49</v>
      </c>
      <c s="34" t="s">
        <v>1287</v>
      </c>
      <c s="34" t="s">
        <v>1262</v>
      </c>
      <c s="35" t="s">
        <v>298</v>
      </c>
      <c s="6" t="s">
        <v>1288</v>
      </c>
      <c s="36" t="s">
        <v>69</v>
      </c>
      <c s="37">
        <v>6</v>
      </c>
      <c s="36">
        <v>0</v>
      </c>
      <c s="36">
        <f>ROUND(G266*H266,6)</f>
      </c>
      <c r="L266" s="38">
        <v>0</v>
      </c>
      <c s="32">
        <f>ROUND(ROUND(L266,2)*ROUND(G266,3),2)</f>
      </c>
      <c s="36" t="s">
        <v>104</v>
      </c>
      <c>
        <f>(M266*21)/100</f>
      </c>
      <c t="s">
        <v>27</v>
      </c>
    </row>
    <row r="267" spans="1:5" ht="12.75">
      <c r="A267" s="35" t="s">
        <v>55</v>
      </c>
      <c r="E267" s="39" t="s">
        <v>1288</v>
      </c>
    </row>
    <row r="268" spans="1:5" ht="12.75">
      <c r="A268" s="35" t="s">
        <v>57</v>
      </c>
      <c r="E268" s="40" t="s">
        <v>5</v>
      </c>
    </row>
    <row r="269" spans="1:5" ht="12.75">
      <c r="A269" t="s">
        <v>58</v>
      </c>
      <c r="E269" s="39" t="s">
        <v>5</v>
      </c>
    </row>
    <row r="270" spans="1:16" ht="25.5">
      <c r="A270" t="s">
        <v>49</v>
      </c>
      <c s="34" t="s">
        <v>1289</v>
      </c>
      <c s="34" t="s">
        <v>1262</v>
      </c>
      <c s="35" t="s">
        <v>301</v>
      </c>
      <c s="6" t="s">
        <v>1290</v>
      </c>
      <c s="36" t="s">
        <v>69</v>
      </c>
      <c s="37">
        <v>12</v>
      </c>
      <c s="36">
        <v>0</v>
      </c>
      <c s="36">
        <f>ROUND(G270*H270,6)</f>
      </c>
      <c r="L270" s="38">
        <v>0</v>
      </c>
      <c s="32">
        <f>ROUND(ROUND(L270,2)*ROUND(G270,3),2)</f>
      </c>
      <c s="36" t="s">
        <v>104</v>
      </c>
      <c>
        <f>(M270*21)/100</f>
      </c>
      <c t="s">
        <v>27</v>
      </c>
    </row>
    <row r="271" spans="1:5" ht="25.5">
      <c r="A271" s="35" t="s">
        <v>55</v>
      </c>
      <c r="E271" s="39" t="s">
        <v>1290</v>
      </c>
    </row>
    <row r="272" spans="1:5" ht="12.75">
      <c r="A272" s="35" t="s">
        <v>57</v>
      </c>
      <c r="E272" s="40" t="s">
        <v>5</v>
      </c>
    </row>
    <row r="273" spans="1:5" ht="12.75">
      <c r="A273" t="s">
        <v>58</v>
      </c>
      <c r="E273" s="39" t="s">
        <v>5</v>
      </c>
    </row>
    <row r="274" spans="1:16" ht="12.75">
      <c r="A274" t="s">
        <v>49</v>
      </c>
      <c s="34" t="s">
        <v>1291</v>
      </c>
      <c s="34" t="s">
        <v>1262</v>
      </c>
      <c s="35" t="s">
        <v>306</v>
      </c>
      <c s="6" t="s">
        <v>1292</v>
      </c>
      <c s="36" t="s">
        <v>69</v>
      </c>
      <c s="37">
        <v>33</v>
      </c>
      <c s="36">
        <v>0</v>
      </c>
      <c s="36">
        <f>ROUND(G274*H274,6)</f>
      </c>
      <c r="L274" s="38">
        <v>0</v>
      </c>
      <c s="32">
        <f>ROUND(ROUND(L274,2)*ROUND(G274,3),2)</f>
      </c>
      <c s="36" t="s">
        <v>104</v>
      </c>
      <c>
        <f>(M274*21)/100</f>
      </c>
      <c t="s">
        <v>27</v>
      </c>
    </row>
    <row r="275" spans="1:5" ht="12.75">
      <c r="A275" s="35" t="s">
        <v>55</v>
      </c>
      <c r="E275" s="39" t="s">
        <v>1292</v>
      </c>
    </row>
    <row r="276" spans="1:5" ht="12.75">
      <c r="A276" s="35" t="s">
        <v>57</v>
      </c>
      <c r="E276" s="40" t="s">
        <v>5</v>
      </c>
    </row>
    <row r="277" spans="1:5" ht="12.75">
      <c r="A277" t="s">
        <v>58</v>
      </c>
      <c r="E277" s="39" t="s">
        <v>5</v>
      </c>
    </row>
    <row r="278" spans="1:16" ht="12.75">
      <c r="A278" t="s">
        <v>49</v>
      </c>
      <c s="34" t="s">
        <v>1293</v>
      </c>
      <c s="34" t="s">
        <v>1262</v>
      </c>
      <c s="35" t="s">
        <v>26</v>
      </c>
      <c s="6" t="s">
        <v>1294</v>
      </c>
      <c s="36" t="s">
        <v>69</v>
      </c>
      <c s="37">
        <v>2</v>
      </c>
      <c s="36">
        <v>0</v>
      </c>
      <c s="36">
        <f>ROUND(G278*H278,6)</f>
      </c>
      <c r="L278" s="38">
        <v>0</v>
      </c>
      <c s="32">
        <f>ROUND(ROUND(L278,2)*ROUND(G278,3),2)</f>
      </c>
      <c s="36" t="s">
        <v>104</v>
      </c>
      <c>
        <f>(M278*21)/100</f>
      </c>
      <c t="s">
        <v>27</v>
      </c>
    </row>
    <row r="279" spans="1:5" ht="12.75">
      <c r="A279" s="35" t="s">
        <v>55</v>
      </c>
      <c r="E279" s="39" t="s">
        <v>1294</v>
      </c>
    </row>
    <row r="280" spans="1:5" ht="12.75">
      <c r="A280" s="35" t="s">
        <v>57</v>
      </c>
      <c r="E280" s="40" t="s">
        <v>5</v>
      </c>
    </row>
    <row r="281" spans="1:5" ht="12.75">
      <c r="A281" t="s">
        <v>58</v>
      </c>
      <c r="E281" s="39" t="s">
        <v>5</v>
      </c>
    </row>
    <row r="282" spans="1:16" ht="12.75">
      <c r="A282" t="s">
        <v>49</v>
      </c>
      <c s="34" t="s">
        <v>1295</v>
      </c>
      <c s="34" t="s">
        <v>1262</v>
      </c>
      <c s="35" t="s">
        <v>371</v>
      </c>
      <c s="6" t="s">
        <v>1296</v>
      </c>
      <c s="36" t="s">
        <v>69</v>
      </c>
      <c s="37">
        <v>42</v>
      </c>
      <c s="36">
        <v>0</v>
      </c>
      <c s="36">
        <f>ROUND(G282*H282,6)</f>
      </c>
      <c r="L282" s="38">
        <v>0</v>
      </c>
      <c s="32">
        <f>ROUND(ROUND(L282,2)*ROUND(G282,3),2)</f>
      </c>
      <c s="36" t="s">
        <v>104</v>
      </c>
      <c>
        <f>(M282*21)/100</f>
      </c>
      <c t="s">
        <v>27</v>
      </c>
    </row>
    <row r="283" spans="1:5" ht="12.75">
      <c r="A283" s="35" t="s">
        <v>55</v>
      </c>
      <c r="E283" s="39" t="s">
        <v>1296</v>
      </c>
    </row>
    <row r="284" spans="1:5" ht="12.75">
      <c r="A284" s="35" t="s">
        <v>57</v>
      </c>
      <c r="E284" s="40" t="s">
        <v>5</v>
      </c>
    </row>
    <row r="285" spans="1:5" ht="12.75">
      <c r="A285" t="s">
        <v>58</v>
      </c>
      <c r="E285" s="39" t="s">
        <v>5</v>
      </c>
    </row>
    <row r="286" spans="1:16" ht="12.75">
      <c r="A286" t="s">
        <v>49</v>
      </c>
      <c s="34" t="s">
        <v>1297</v>
      </c>
      <c s="34" t="s">
        <v>1262</v>
      </c>
      <c s="35" t="s">
        <v>374</v>
      </c>
      <c s="6" t="s">
        <v>1298</v>
      </c>
      <c s="36" t="s">
        <v>69</v>
      </c>
      <c s="37">
        <v>19</v>
      </c>
      <c s="36">
        <v>0</v>
      </c>
      <c s="36">
        <f>ROUND(G286*H286,6)</f>
      </c>
      <c r="L286" s="38">
        <v>0</v>
      </c>
      <c s="32">
        <f>ROUND(ROUND(L286,2)*ROUND(G286,3),2)</f>
      </c>
      <c s="36" t="s">
        <v>104</v>
      </c>
      <c>
        <f>(M286*21)/100</f>
      </c>
      <c t="s">
        <v>27</v>
      </c>
    </row>
    <row r="287" spans="1:5" ht="12.75">
      <c r="A287" s="35" t="s">
        <v>55</v>
      </c>
      <c r="E287" s="39" t="s">
        <v>1298</v>
      </c>
    </row>
    <row r="288" spans="1:5" ht="12.75">
      <c r="A288" s="35" t="s">
        <v>57</v>
      </c>
      <c r="E288" s="40" t="s">
        <v>5</v>
      </c>
    </row>
    <row r="289" spans="1:5" ht="12.75">
      <c r="A289" t="s">
        <v>58</v>
      </c>
      <c r="E289" s="39" t="s">
        <v>5</v>
      </c>
    </row>
    <row r="290" spans="1:16" ht="12.75">
      <c r="A290" t="s">
        <v>49</v>
      </c>
      <c s="34" t="s">
        <v>1299</v>
      </c>
      <c s="34" t="s">
        <v>1262</v>
      </c>
      <c s="35" t="s">
        <v>377</v>
      </c>
      <c s="6" t="s">
        <v>1300</v>
      </c>
      <c s="36" t="s">
        <v>69</v>
      </c>
      <c s="37">
        <v>5</v>
      </c>
      <c s="36">
        <v>0</v>
      </c>
      <c s="36">
        <f>ROUND(G290*H290,6)</f>
      </c>
      <c r="L290" s="38">
        <v>0</v>
      </c>
      <c s="32">
        <f>ROUND(ROUND(L290,2)*ROUND(G290,3),2)</f>
      </c>
      <c s="36" t="s">
        <v>104</v>
      </c>
      <c>
        <f>(M290*21)/100</f>
      </c>
      <c t="s">
        <v>27</v>
      </c>
    </row>
    <row r="291" spans="1:5" ht="12.75">
      <c r="A291" s="35" t="s">
        <v>55</v>
      </c>
      <c r="E291" s="39" t="s">
        <v>1300</v>
      </c>
    </row>
    <row r="292" spans="1:5" ht="12.75">
      <c r="A292" s="35" t="s">
        <v>57</v>
      </c>
      <c r="E292" s="40" t="s">
        <v>5</v>
      </c>
    </row>
    <row r="293" spans="1:5" ht="12.75">
      <c r="A293" t="s">
        <v>58</v>
      </c>
      <c r="E293" s="39" t="s">
        <v>5</v>
      </c>
    </row>
    <row r="294" spans="1:16" ht="12.75">
      <c r="A294" t="s">
        <v>49</v>
      </c>
      <c s="34" t="s">
        <v>1301</v>
      </c>
      <c s="34" t="s">
        <v>1262</v>
      </c>
      <c s="35" t="s">
        <v>381</v>
      </c>
      <c s="6" t="s">
        <v>1302</v>
      </c>
      <c s="36" t="s">
        <v>69</v>
      </c>
      <c s="37">
        <v>2</v>
      </c>
      <c s="36">
        <v>0</v>
      </c>
      <c s="36">
        <f>ROUND(G294*H294,6)</f>
      </c>
      <c r="L294" s="38">
        <v>0</v>
      </c>
      <c s="32">
        <f>ROUND(ROUND(L294,2)*ROUND(G294,3),2)</f>
      </c>
      <c s="36" t="s">
        <v>104</v>
      </c>
      <c>
        <f>(M294*21)/100</f>
      </c>
      <c t="s">
        <v>27</v>
      </c>
    </row>
    <row r="295" spans="1:5" ht="12.75">
      <c r="A295" s="35" t="s">
        <v>55</v>
      </c>
      <c r="E295" s="39" t="s">
        <v>1302</v>
      </c>
    </row>
    <row r="296" spans="1:5" ht="12.75">
      <c r="A296" s="35" t="s">
        <v>57</v>
      </c>
      <c r="E296" s="40" t="s">
        <v>5</v>
      </c>
    </row>
    <row r="297" spans="1:5" ht="12.75">
      <c r="A297" t="s">
        <v>58</v>
      </c>
      <c r="E297" s="39" t="s">
        <v>5</v>
      </c>
    </row>
    <row r="298" spans="1:16" ht="25.5">
      <c r="A298" t="s">
        <v>49</v>
      </c>
      <c s="34" t="s">
        <v>1303</v>
      </c>
      <c s="34" t="s">
        <v>1262</v>
      </c>
      <c s="35" t="s">
        <v>384</v>
      </c>
      <c s="6" t="s">
        <v>1304</v>
      </c>
      <c s="36" t="s">
        <v>69</v>
      </c>
      <c s="37">
        <v>6</v>
      </c>
      <c s="36">
        <v>0</v>
      </c>
      <c s="36">
        <f>ROUND(G298*H298,6)</f>
      </c>
      <c r="L298" s="38">
        <v>0</v>
      </c>
      <c s="32">
        <f>ROUND(ROUND(L298,2)*ROUND(G298,3),2)</f>
      </c>
      <c s="36" t="s">
        <v>104</v>
      </c>
      <c>
        <f>(M298*21)/100</f>
      </c>
      <c t="s">
        <v>27</v>
      </c>
    </row>
    <row r="299" spans="1:5" ht="51">
      <c r="A299" s="35" t="s">
        <v>55</v>
      </c>
      <c r="E299" s="39" t="s">
        <v>1305</v>
      </c>
    </row>
    <row r="300" spans="1:5" ht="12.75">
      <c r="A300" s="35" t="s">
        <v>57</v>
      </c>
      <c r="E300" s="40" t="s">
        <v>5</v>
      </c>
    </row>
    <row r="301" spans="1:5" ht="12.75">
      <c r="A301" t="s">
        <v>58</v>
      </c>
      <c r="E301" s="39" t="s">
        <v>5</v>
      </c>
    </row>
    <row r="302" spans="1:16" ht="12.75">
      <c r="A302" t="s">
        <v>49</v>
      </c>
      <c s="34" t="s">
        <v>1306</v>
      </c>
      <c s="34" t="s">
        <v>1262</v>
      </c>
      <c s="35" t="s">
        <v>387</v>
      </c>
      <c s="6" t="s">
        <v>1307</v>
      </c>
      <c s="36" t="s">
        <v>64</v>
      </c>
      <c s="37">
        <v>240</v>
      </c>
      <c s="36">
        <v>0</v>
      </c>
      <c s="36">
        <f>ROUND(G302*H302,6)</f>
      </c>
      <c r="L302" s="38">
        <v>0</v>
      </c>
      <c s="32">
        <f>ROUND(ROUND(L302,2)*ROUND(G302,3),2)</f>
      </c>
      <c s="36" t="s">
        <v>104</v>
      </c>
      <c>
        <f>(M302*21)/100</f>
      </c>
      <c t="s">
        <v>27</v>
      </c>
    </row>
    <row r="303" spans="1:5" ht="12.75">
      <c r="A303" s="35" t="s">
        <v>55</v>
      </c>
      <c r="E303" s="39" t="s">
        <v>1307</v>
      </c>
    </row>
    <row r="304" spans="1:5" ht="12.75">
      <c r="A304" s="35" t="s">
        <v>57</v>
      </c>
      <c r="E304" s="40" t="s">
        <v>5</v>
      </c>
    </row>
    <row r="305" spans="1:5" ht="12.75">
      <c r="A305" t="s">
        <v>58</v>
      </c>
      <c r="E305" s="39" t="s">
        <v>5</v>
      </c>
    </row>
    <row r="306" spans="1:16" ht="12.75">
      <c r="A306" t="s">
        <v>49</v>
      </c>
      <c s="34" t="s">
        <v>1308</v>
      </c>
      <c s="34" t="s">
        <v>1262</v>
      </c>
      <c s="35" t="s">
        <v>390</v>
      </c>
      <c s="6" t="s">
        <v>1309</v>
      </c>
      <c s="36" t="s">
        <v>64</v>
      </c>
      <c s="37">
        <v>240</v>
      </c>
      <c s="36">
        <v>0</v>
      </c>
      <c s="36">
        <f>ROUND(G306*H306,6)</f>
      </c>
      <c r="L306" s="38">
        <v>0</v>
      </c>
      <c s="32">
        <f>ROUND(ROUND(L306,2)*ROUND(G306,3),2)</f>
      </c>
      <c s="36" t="s">
        <v>104</v>
      </c>
      <c>
        <f>(M306*21)/100</f>
      </c>
      <c t="s">
        <v>27</v>
      </c>
    </row>
    <row r="307" spans="1:5" ht="12.75">
      <c r="A307" s="35" t="s">
        <v>55</v>
      </c>
      <c r="E307" s="39" t="s">
        <v>1309</v>
      </c>
    </row>
    <row r="308" spans="1:5" ht="12.75">
      <c r="A308" s="35" t="s">
        <v>57</v>
      </c>
      <c r="E308" s="40" t="s">
        <v>5</v>
      </c>
    </row>
    <row r="309" spans="1:5" ht="12.75">
      <c r="A309" t="s">
        <v>58</v>
      </c>
      <c r="E309" s="39" t="s">
        <v>5</v>
      </c>
    </row>
    <row r="310" spans="1:16" ht="12.75">
      <c r="A310" t="s">
        <v>49</v>
      </c>
      <c s="34" t="s">
        <v>1310</v>
      </c>
      <c s="34" t="s">
        <v>1262</v>
      </c>
      <c s="35" t="s">
        <v>395</v>
      </c>
      <c s="6" t="s">
        <v>1311</v>
      </c>
      <c s="36" t="s">
        <v>64</v>
      </c>
      <c s="37">
        <v>310</v>
      </c>
      <c s="36">
        <v>0</v>
      </c>
      <c s="36">
        <f>ROUND(G310*H310,6)</f>
      </c>
      <c r="L310" s="38">
        <v>0</v>
      </c>
      <c s="32">
        <f>ROUND(ROUND(L310,2)*ROUND(G310,3),2)</f>
      </c>
      <c s="36" t="s">
        <v>104</v>
      </c>
      <c>
        <f>(M310*21)/100</f>
      </c>
      <c t="s">
        <v>27</v>
      </c>
    </row>
    <row r="311" spans="1:5" ht="12.75">
      <c r="A311" s="35" t="s">
        <v>55</v>
      </c>
      <c r="E311" s="39" t="s">
        <v>1311</v>
      </c>
    </row>
    <row r="312" spans="1:5" ht="12.75">
      <c r="A312" s="35" t="s">
        <v>57</v>
      </c>
      <c r="E312" s="40" t="s">
        <v>5</v>
      </c>
    </row>
    <row r="313" spans="1:5" ht="12.75">
      <c r="A313" t="s">
        <v>58</v>
      </c>
      <c r="E313" s="39" t="s">
        <v>5</v>
      </c>
    </row>
    <row r="314" spans="1:16" ht="12.75">
      <c r="A314" t="s">
        <v>49</v>
      </c>
      <c s="34" t="s">
        <v>1312</v>
      </c>
      <c s="34" t="s">
        <v>1262</v>
      </c>
      <c s="35" t="s">
        <v>397</v>
      </c>
      <c s="6" t="s">
        <v>1313</v>
      </c>
      <c s="36" t="s">
        <v>64</v>
      </c>
      <c s="37">
        <v>310</v>
      </c>
      <c s="36">
        <v>0</v>
      </c>
      <c s="36">
        <f>ROUND(G314*H314,6)</f>
      </c>
      <c r="L314" s="38">
        <v>0</v>
      </c>
      <c s="32">
        <f>ROUND(ROUND(L314,2)*ROUND(G314,3),2)</f>
      </c>
      <c s="36" t="s">
        <v>104</v>
      </c>
      <c>
        <f>(M314*21)/100</f>
      </c>
      <c t="s">
        <v>27</v>
      </c>
    </row>
    <row r="315" spans="1:5" ht="12.75">
      <c r="A315" s="35" t="s">
        <v>55</v>
      </c>
      <c r="E315" s="39" t="s">
        <v>1313</v>
      </c>
    </row>
    <row r="316" spans="1:5" ht="12.75">
      <c r="A316" s="35" t="s">
        <v>57</v>
      </c>
      <c r="E316" s="40" t="s">
        <v>5</v>
      </c>
    </row>
    <row r="317" spans="1:5" ht="12.75">
      <c r="A317" t="s">
        <v>58</v>
      </c>
      <c r="E317" s="39" t="s">
        <v>5</v>
      </c>
    </row>
    <row r="318" spans="1:16" ht="12.75">
      <c r="A318" t="s">
        <v>49</v>
      </c>
      <c s="34" t="s">
        <v>1314</v>
      </c>
      <c s="34" t="s">
        <v>1262</v>
      </c>
      <c s="35" t="s">
        <v>398</v>
      </c>
      <c s="6" t="s">
        <v>1315</v>
      </c>
      <c s="36" t="s">
        <v>69</v>
      </c>
      <c s="37">
        <v>250</v>
      </c>
      <c s="36">
        <v>0</v>
      </c>
      <c s="36">
        <f>ROUND(G318*H318,6)</f>
      </c>
      <c r="L318" s="38">
        <v>0</v>
      </c>
      <c s="32">
        <f>ROUND(ROUND(L318,2)*ROUND(G318,3),2)</f>
      </c>
      <c s="36" t="s">
        <v>104</v>
      </c>
      <c>
        <f>(M318*21)/100</f>
      </c>
      <c t="s">
        <v>27</v>
      </c>
    </row>
    <row r="319" spans="1:5" ht="12.75">
      <c r="A319" s="35" t="s">
        <v>55</v>
      </c>
      <c r="E319" s="39" t="s">
        <v>1315</v>
      </c>
    </row>
    <row r="320" spans="1:5" ht="12.75">
      <c r="A320" s="35" t="s">
        <v>57</v>
      </c>
      <c r="E320" s="40" t="s">
        <v>5</v>
      </c>
    </row>
    <row r="321" spans="1:5" ht="12.75">
      <c r="A321" t="s">
        <v>58</v>
      </c>
      <c r="E321" s="39" t="s">
        <v>5</v>
      </c>
    </row>
    <row r="322" spans="1:16" ht="12.75">
      <c r="A322" t="s">
        <v>49</v>
      </c>
      <c s="34" t="s">
        <v>1316</v>
      </c>
      <c s="34" t="s">
        <v>1262</v>
      </c>
      <c s="35" t="s">
        <v>66</v>
      </c>
      <c s="6" t="s">
        <v>1317</v>
      </c>
      <c s="36" t="s">
        <v>69</v>
      </c>
      <c s="37">
        <v>32</v>
      </c>
      <c s="36">
        <v>0</v>
      </c>
      <c s="36">
        <f>ROUND(G322*H322,6)</f>
      </c>
      <c r="L322" s="38">
        <v>0</v>
      </c>
      <c s="32">
        <f>ROUND(ROUND(L322,2)*ROUND(G322,3),2)</f>
      </c>
      <c s="36" t="s">
        <v>104</v>
      </c>
      <c>
        <f>(M322*21)/100</f>
      </c>
      <c t="s">
        <v>27</v>
      </c>
    </row>
    <row r="323" spans="1:5" ht="12.75">
      <c r="A323" s="35" t="s">
        <v>55</v>
      </c>
      <c r="E323" s="39" t="s">
        <v>1317</v>
      </c>
    </row>
    <row r="324" spans="1:5" ht="12.75">
      <c r="A324" s="35" t="s">
        <v>57</v>
      </c>
      <c r="E324" s="40" t="s">
        <v>5</v>
      </c>
    </row>
    <row r="325" spans="1:5" ht="12.75">
      <c r="A325" t="s">
        <v>58</v>
      </c>
      <c r="E325" s="39" t="s">
        <v>5</v>
      </c>
    </row>
    <row r="326" spans="1:16" ht="12.75">
      <c r="A326" t="s">
        <v>49</v>
      </c>
      <c s="34" t="s">
        <v>1318</v>
      </c>
      <c s="34" t="s">
        <v>1262</v>
      </c>
      <c s="35" t="s">
        <v>402</v>
      </c>
      <c s="6" t="s">
        <v>1319</v>
      </c>
      <c s="36" t="s">
        <v>69</v>
      </c>
      <c s="37">
        <v>250</v>
      </c>
      <c s="36">
        <v>0</v>
      </c>
      <c s="36">
        <f>ROUND(G326*H326,6)</f>
      </c>
      <c r="L326" s="38">
        <v>0</v>
      </c>
      <c s="32">
        <f>ROUND(ROUND(L326,2)*ROUND(G326,3),2)</f>
      </c>
      <c s="36" t="s">
        <v>104</v>
      </c>
      <c>
        <f>(M326*21)/100</f>
      </c>
      <c t="s">
        <v>27</v>
      </c>
    </row>
    <row r="327" spans="1:5" ht="12.75">
      <c r="A327" s="35" t="s">
        <v>55</v>
      </c>
      <c r="E327" s="39" t="s">
        <v>1319</v>
      </c>
    </row>
    <row r="328" spans="1:5" ht="12.75">
      <c r="A328" s="35" t="s">
        <v>57</v>
      </c>
      <c r="E328" s="40" t="s">
        <v>5</v>
      </c>
    </row>
    <row r="329" spans="1:5" ht="12.75">
      <c r="A329" t="s">
        <v>58</v>
      </c>
      <c r="E329" s="39" t="s">
        <v>5</v>
      </c>
    </row>
    <row r="330" spans="1:16" ht="12.75">
      <c r="A330" t="s">
        <v>49</v>
      </c>
      <c s="34" t="s">
        <v>1320</v>
      </c>
      <c s="34" t="s">
        <v>1262</v>
      </c>
      <c s="35" t="s">
        <v>406</v>
      </c>
      <c s="6" t="s">
        <v>1321</v>
      </c>
      <c s="36" t="s">
        <v>69</v>
      </c>
      <c s="37">
        <v>450</v>
      </c>
      <c s="36">
        <v>0</v>
      </c>
      <c s="36">
        <f>ROUND(G330*H330,6)</f>
      </c>
      <c r="L330" s="38">
        <v>0</v>
      </c>
      <c s="32">
        <f>ROUND(ROUND(L330,2)*ROUND(G330,3),2)</f>
      </c>
      <c s="36" t="s">
        <v>104</v>
      </c>
      <c>
        <f>(M330*21)/100</f>
      </c>
      <c t="s">
        <v>27</v>
      </c>
    </row>
    <row r="331" spans="1:5" ht="12.75">
      <c r="A331" s="35" t="s">
        <v>55</v>
      </c>
      <c r="E331" s="39" t="s">
        <v>1321</v>
      </c>
    </row>
    <row r="332" spans="1:5" ht="12.75">
      <c r="A332" s="35" t="s">
        <v>57</v>
      </c>
      <c r="E332" s="40" t="s">
        <v>5</v>
      </c>
    </row>
    <row r="333" spans="1:5" ht="12.75">
      <c r="A333" t="s">
        <v>58</v>
      </c>
      <c r="E333" s="39" t="s">
        <v>5</v>
      </c>
    </row>
    <row r="334" spans="1:16" ht="12.75">
      <c r="A334" t="s">
        <v>49</v>
      </c>
      <c s="34" t="s">
        <v>1322</v>
      </c>
      <c s="34" t="s">
        <v>1262</v>
      </c>
      <c s="35" t="s">
        <v>409</v>
      </c>
      <c s="6" t="s">
        <v>1323</v>
      </c>
      <c s="36" t="s">
        <v>69</v>
      </c>
      <c s="37">
        <v>450</v>
      </c>
      <c s="36">
        <v>0</v>
      </c>
      <c s="36">
        <f>ROUND(G334*H334,6)</f>
      </c>
      <c r="L334" s="38">
        <v>0</v>
      </c>
      <c s="32">
        <f>ROUND(ROUND(L334,2)*ROUND(G334,3),2)</f>
      </c>
      <c s="36" t="s">
        <v>104</v>
      </c>
      <c>
        <f>(M334*21)/100</f>
      </c>
      <c t="s">
        <v>27</v>
      </c>
    </row>
    <row r="335" spans="1:5" ht="12.75">
      <c r="A335" s="35" t="s">
        <v>55</v>
      </c>
      <c r="E335" s="39" t="s">
        <v>1323</v>
      </c>
    </row>
    <row r="336" spans="1:5" ht="12.75">
      <c r="A336" s="35" t="s">
        <v>57</v>
      </c>
      <c r="E336" s="40" t="s">
        <v>5</v>
      </c>
    </row>
    <row r="337" spans="1:5" ht="12.75">
      <c r="A337" t="s">
        <v>58</v>
      </c>
      <c r="E337" s="39" t="s">
        <v>5</v>
      </c>
    </row>
    <row r="338" spans="1:16" ht="12.75">
      <c r="A338" t="s">
        <v>49</v>
      </c>
      <c s="34" t="s">
        <v>1324</v>
      </c>
      <c s="34" t="s">
        <v>1262</v>
      </c>
      <c s="35" t="s">
        <v>412</v>
      </c>
      <c s="6" t="s">
        <v>1325</v>
      </c>
      <c s="36" t="s">
        <v>64</v>
      </c>
      <c s="37">
        <v>370</v>
      </c>
      <c s="36">
        <v>0</v>
      </c>
      <c s="36">
        <f>ROUND(G338*H338,6)</f>
      </c>
      <c r="L338" s="38">
        <v>0</v>
      </c>
      <c s="32">
        <f>ROUND(ROUND(L338,2)*ROUND(G338,3),2)</f>
      </c>
      <c s="36" t="s">
        <v>104</v>
      </c>
      <c>
        <f>(M338*21)/100</f>
      </c>
      <c t="s">
        <v>27</v>
      </c>
    </row>
    <row r="339" spans="1:5" ht="12.75">
      <c r="A339" s="35" t="s">
        <v>55</v>
      </c>
      <c r="E339" s="39" t="s">
        <v>1325</v>
      </c>
    </row>
    <row r="340" spans="1:5" ht="12.75">
      <c r="A340" s="35" t="s">
        <v>57</v>
      </c>
      <c r="E340" s="40" t="s">
        <v>5</v>
      </c>
    </row>
    <row r="341" spans="1:5" ht="12.75">
      <c r="A341" t="s">
        <v>58</v>
      </c>
      <c r="E341" s="39" t="s">
        <v>5</v>
      </c>
    </row>
    <row r="342" spans="1:16" ht="12.75">
      <c r="A342" t="s">
        <v>49</v>
      </c>
      <c s="34" t="s">
        <v>1326</v>
      </c>
      <c s="34" t="s">
        <v>1262</v>
      </c>
      <c s="35" t="s">
        <v>70</v>
      </c>
      <c s="6" t="s">
        <v>1327</v>
      </c>
      <c s="36" t="s">
        <v>69</v>
      </c>
      <c s="37">
        <v>6</v>
      </c>
      <c s="36">
        <v>0</v>
      </c>
      <c s="36">
        <f>ROUND(G342*H342,6)</f>
      </c>
      <c r="L342" s="38">
        <v>0</v>
      </c>
      <c s="32">
        <f>ROUND(ROUND(L342,2)*ROUND(G342,3),2)</f>
      </c>
      <c s="36" t="s">
        <v>104</v>
      </c>
      <c>
        <f>(M342*21)/100</f>
      </c>
      <c t="s">
        <v>27</v>
      </c>
    </row>
    <row r="343" spans="1:5" ht="12.75">
      <c r="A343" s="35" t="s">
        <v>55</v>
      </c>
      <c r="E343" s="39" t="s">
        <v>1327</v>
      </c>
    </row>
    <row r="344" spans="1:5" ht="12.75">
      <c r="A344" s="35" t="s">
        <v>57</v>
      </c>
      <c r="E344" s="40" t="s">
        <v>5</v>
      </c>
    </row>
    <row r="345" spans="1:5" ht="12.75">
      <c r="A345" t="s">
        <v>58</v>
      </c>
      <c r="E345" s="39" t="s">
        <v>5</v>
      </c>
    </row>
    <row r="346" spans="1:16" ht="12.75">
      <c r="A346" t="s">
        <v>49</v>
      </c>
      <c s="34" t="s">
        <v>1328</v>
      </c>
      <c s="34" t="s">
        <v>1262</v>
      </c>
      <c s="35" t="s">
        <v>76</v>
      </c>
      <c s="6" t="s">
        <v>1329</v>
      </c>
      <c s="36" t="s">
        <v>69</v>
      </c>
      <c s="37">
        <v>21</v>
      </c>
      <c s="36">
        <v>0</v>
      </c>
      <c s="36">
        <f>ROUND(G346*H346,6)</f>
      </c>
      <c r="L346" s="38">
        <v>0</v>
      </c>
      <c s="32">
        <f>ROUND(ROUND(L346,2)*ROUND(G346,3),2)</f>
      </c>
      <c s="36" t="s">
        <v>104</v>
      </c>
      <c>
        <f>(M346*21)/100</f>
      </c>
      <c t="s">
        <v>27</v>
      </c>
    </row>
    <row r="347" spans="1:5" ht="12.75">
      <c r="A347" s="35" t="s">
        <v>55</v>
      </c>
      <c r="E347" s="39" t="s">
        <v>1329</v>
      </c>
    </row>
    <row r="348" spans="1:5" ht="12.75">
      <c r="A348" s="35" t="s">
        <v>57</v>
      </c>
      <c r="E348" s="40" t="s">
        <v>5</v>
      </c>
    </row>
    <row r="349" spans="1:5" ht="12.75">
      <c r="A349" t="s">
        <v>58</v>
      </c>
      <c r="E349" s="39" t="s">
        <v>5</v>
      </c>
    </row>
    <row r="350" spans="1:16" ht="12.75">
      <c r="A350" t="s">
        <v>49</v>
      </c>
      <c s="34" t="s">
        <v>1330</v>
      </c>
      <c s="34" t="s">
        <v>1262</v>
      </c>
      <c s="35" t="s">
        <v>79</v>
      </c>
      <c s="6" t="s">
        <v>1331</v>
      </c>
      <c s="36" t="s">
        <v>69</v>
      </c>
      <c s="37">
        <v>21</v>
      </c>
      <c s="36">
        <v>0</v>
      </c>
      <c s="36">
        <f>ROUND(G350*H350,6)</f>
      </c>
      <c r="L350" s="38">
        <v>0</v>
      </c>
      <c s="32">
        <f>ROUND(ROUND(L350,2)*ROUND(G350,3),2)</f>
      </c>
      <c s="36" t="s">
        <v>104</v>
      </c>
      <c>
        <f>(M350*21)/100</f>
      </c>
      <c t="s">
        <v>27</v>
      </c>
    </row>
    <row r="351" spans="1:5" ht="12.75">
      <c r="A351" s="35" t="s">
        <v>55</v>
      </c>
      <c r="E351" s="39" t="s">
        <v>1331</v>
      </c>
    </row>
    <row r="352" spans="1:5" ht="12.75">
      <c r="A352" s="35" t="s">
        <v>57</v>
      </c>
      <c r="E352" s="40" t="s">
        <v>5</v>
      </c>
    </row>
    <row r="353" spans="1:5" ht="12.75">
      <c r="A353" t="s">
        <v>58</v>
      </c>
      <c r="E353" s="39" t="s">
        <v>5</v>
      </c>
    </row>
    <row r="354" spans="1:16" ht="12.75">
      <c r="A354" t="s">
        <v>49</v>
      </c>
      <c s="34" t="s">
        <v>1332</v>
      </c>
      <c s="34" t="s">
        <v>1262</v>
      </c>
      <c s="35" t="s">
        <v>82</v>
      </c>
      <c s="6" t="s">
        <v>1333</v>
      </c>
      <c s="36" t="s">
        <v>830</v>
      </c>
      <c s="37">
        <v>1</v>
      </c>
      <c s="36">
        <v>0</v>
      </c>
      <c s="36">
        <f>ROUND(G354*H354,6)</f>
      </c>
      <c r="L354" s="38">
        <v>0</v>
      </c>
      <c s="32">
        <f>ROUND(ROUND(L354,2)*ROUND(G354,3),2)</f>
      </c>
      <c s="36" t="s">
        <v>104</v>
      </c>
      <c>
        <f>(M354*21)/100</f>
      </c>
      <c t="s">
        <v>27</v>
      </c>
    </row>
    <row r="355" spans="1:5" ht="12.75">
      <c r="A355" s="35" t="s">
        <v>55</v>
      </c>
      <c r="E355" s="39" t="s">
        <v>1333</v>
      </c>
    </row>
    <row r="356" spans="1:5" ht="12.75">
      <c r="A356" s="35" t="s">
        <v>57</v>
      </c>
      <c r="E356" s="40" t="s">
        <v>5</v>
      </c>
    </row>
    <row r="357" spans="1:5" ht="12.75">
      <c r="A357" t="s">
        <v>58</v>
      </c>
      <c r="E357" s="39" t="s">
        <v>5</v>
      </c>
    </row>
    <row r="358" spans="1:16" ht="12.75">
      <c r="A358" t="s">
        <v>49</v>
      </c>
      <c s="34" t="s">
        <v>1334</v>
      </c>
      <c s="34" t="s">
        <v>1262</v>
      </c>
      <c s="35" t="s">
        <v>87</v>
      </c>
      <c s="6" t="s">
        <v>1335</v>
      </c>
      <c s="36" t="s">
        <v>69</v>
      </c>
      <c s="37">
        <v>4</v>
      </c>
      <c s="36">
        <v>0</v>
      </c>
      <c s="36">
        <f>ROUND(G358*H358,6)</f>
      </c>
      <c r="L358" s="38">
        <v>0</v>
      </c>
      <c s="32">
        <f>ROUND(ROUND(L358,2)*ROUND(G358,3),2)</f>
      </c>
      <c s="36" t="s">
        <v>104</v>
      </c>
      <c>
        <f>(M358*21)/100</f>
      </c>
      <c t="s">
        <v>27</v>
      </c>
    </row>
    <row r="359" spans="1:5" ht="12.75">
      <c r="A359" s="35" t="s">
        <v>55</v>
      </c>
      <c r="E359" s="39" t="s">
        <v>1335</v>
      </c>
    </row>
    <row r="360" spans="1:5" ht="12.75">
      <c r="A360" s="35" t="s">
        <v>57</v>
      </c>
      <c r="E360" s="40" t="s">
        <v>5</v>
      </c>
    </row>
    <row r="361" spans="1:5" ht="12.75">
      <c r="A361" t="s">
        <v>58</v>
      </c>
      <c r="E361" s="39" t="s">
        <v>5</v>
      </c>
    </row>
    <row r="362" spans="1:13" ht="12.75">
      <c r="A362" t="s">
        <v>46</v>
      </c>
      <c r="C362" s="31" t="s">
        <v>105</v>
      </c>
      <c r="E362" s="33" t="s">
        <v>1336</v>
      </c>
      <c r="J362" s="32">
        <f>0</f>
      </c>
      <c s="32">
        <f>0</f>
      </c>
      <c s="32">
        <f>0+L363+L367+L371+L375+L379+L383+L387+L391+L395+L399+L403+L407+L411+L415+L419+L423</f>
      </c>
      <c s="32">
        <f>0+M363+M367+M371+M375+M379+M383+M387+M391+M395+M399+M403+M407+M411+M415+M419+M423</f>
      </c>
    </row>
    <row r="363" spans="1:16" ht="38.25">
      <c r="A363" t="s">
        <v>49</v>
      </c>
      <c s="34" t="s">
        <v>1337</v>
      </c>
      <c s="34" t="s">
        <v>1262</v>
      </c>
      <c s="35" t="s">
        <v>5</v>
      </c>
      <c s="6" t="s">
        <v>1338</v>
      </c>
      <c s="36" t="s">
        <v>69</v>
      </c>
      <c s="37">
        <v>1</v>
      </c>
      <c s="36">
        <v>0</v>
      </c>
      <c s="36">
        <f>ROUND(G363*H363,6)</f>
      </c>
      <c r="L363" s="38">
        <v>0</v>
      </c>
      <c s="32">
        <f>ROUND(ROUND(L363,2)*ROUND(G363,3),2)</f>
      </c>
      <c s="36" t="s">
        <v>104</v>
      </c>
      <c>
        <f>(M363*21)/100</f>
      </c>
      <c t="s">
        <v>27</v>
      </c>
    </row>
    <row r="364" spans="1:5" ht="38.25">
      <c r="A364" s="35" t="s">
        <v>55</v>
      </c>
      <c r="E364" s="39" t="s">
        <v>1339</v>
      </c>
    </row>
    <row r="365" spans="1:5" ht="12.75">
      <c r="A365" s="35" t="s">
        <v>57</v>
      </c>
      <c r="E365" s="40" t="s">
        <v>5</v>
      </c>
    </row>
    <row r="366" spans="1:5" ht="12.75">
      <c r="A366" t="s">
        <v>58</v>
      </c>
      <c r="E366" s="39" t="s">
        <v>5</v>
      </c>
    </row>
    <row r="367" spans="1:16" ht="12.75">
      <c r="A367" t="s">
        <v>49</v>
      </c>
      <c s="34" t="s">
        <v>1340</v>
      </c>
      <c s="34" t="s">
        <v>1262</v>
      </c>
      <c s="35" t="s">
        <v>50</v>
      </c>
      <c s="6" t="s">
        <v>1341</v>
      </c>
      <c s="36" t="s">
        <v>69</v>
      </c>
      <c s="37">
        <v>1</v>
      </c>
      <c s="36">
        <v>0</v>
      </c>
      <c s="36">
        <f>ROUND(G367*H367,6)</f>
      </c>
      <c r="L367" s="38">
        <v>0</v>
      </c>
      <c s="32">
        <f>ROUND(ROUND(L367,2)*ROUND(G367,3),2)</f>
      </c>
      <c s="36" t="s">
        <v>104</v>
      </c>
      <c>
        <f>(M367*21)/100</f>
      </c>
      <c t="s">
        <v>27</v>
      </c>
    </row>
    <row r="368" spans="1:5" ht="12.75">
      <c r="A368" s="35" t="s">
        <v>55</v>
      </c>
      <c r="E368" s="39" t="s">
        <v>1341</v>
      </c>
    </row>
    <row r="369" spans="1:5" ht="12.75">
      <c r="A369" s="35" t="s">
        <v>57</v>
      </c>
      <c r="E369" s="40" t="s">
        <v>5</v>
      </c>
    </row>
    <row r="370" spans="1:5" ht="12.75">
      <c r="A370" t="s">
        <v>58</v>
      </c>
      <c r="E370" s="39" t="s">
        <v>5</v>
      </c>
    </row>
    <row r="371" spans="1:16" ht="38.25">
      <c r="A371" t="s">
        <v>49</v>
      </c>
      <c s="34" t="s">
        <v>1342</v>
      </c>
      <c s="34" t="s">
        <v>1262</v>
      </c>
      <c s="35" t="s">
        <v>91</v>
      </c>
      <c s="6" t="s">
        <v>1343</v>
      </c>
      <c s="36" t="s">
        <v>69</v>
      </c>
      <c s="37">
        <v>1</v>
      </c>
      <c s="36">
        <v>0</v>
      </c>
      <c s="36">
        <f>ROUND(G371*H371,6)</f>
      </c>
      <c r="L371" s="38">
        <v>0</v>
      </c>
      <c s="32">
        <f>ROUND(ROUND(L371,2)*ROUND(G371,3),2)</f>
      </c>
      <c s="36" t="s">
        <v>104</v>
      </c>
      <c>
        <f>(M371*21)/100</f>
      </c>
      <c t="s">
        <v>27</v>
      </c>
    </row>
    <row r="372" spans="1:5" ht="51">
      <c r="A372" s="35" t="s">
        <v>55</v>
      </c>
      <c r="E372" s="39" t="s">
        <v>1344</v>
      </c>
    </row>
    <row r="373" spans="1:5" ht="12.75">
      <c r="A373" s="35" t="s">
        <v>57</v>
      </c>
      <c r="E373" s="40" t="s">
        <v>5</v>
      </c>
    </row>
    <row r="374" spans="1:5" ht="12.75">
      <c r="A374" t="s">
        <v>58</v>
      </c>
      <c r="E374" s="39" t="s">
        <v>5</v>
      </c>
    </row>
    <row r="375" spans="1:16" ht="12.75">
      <c r="A375" t="s">
        <v>49</v>
      </c>
      <c s="34" t="s">
        <v>1345</v>
      </c>
      <c s="34" t="s">
        <v>1262</v>
      </c>
      <c s="35" t="s">
        <v>94</v>
      </c>
      <c s="6" t="s">
        <v>1346</v>
      </c>
      <c s="36" t="s">
        <v>69</v>
      </c>
      <c s="37">
        <v>1</v>
      </c>
      <c s="36">
        <v>0</v>
      </c>
      <c s="36">
        <f>ROUND(G375*H375,6)</f>
      </c>
      <c r="L375" s="38">
        <v>0</v>
      </c>
      <c s="32">
        <f>ROUND(ROUND(L375,2)*ROUND(G375,3),2)</f>
      </c>
      <c s="36" t="s">
        <v>104</v>
      </c>
      <c>
        <f>(M375*21)/100</f>
      </c>
      <c t="s">
        <v>27</v>
      </c>
    </row>
    <row r="376" spans="1:5" ht="12.75">
      <c r="A376" s="35" t="s">
        <v>55</v>
      </c>
      <c r="E376" s="39" t="s">
        <v>1346</v>
      </c>
    </row>
    <row r="377" spans="1:5" ht="12.75">
      <c r="A377" s="35" t="s">
        <v>57</v>
      </c>
      <c r="E377" s="40" t="s">
        <v>5</v>
      </c>
    </row>
    <row r="378" spans="1:5" ht="12.75">
      <c r="A378" t="s">
        <v>58</v>
      </c>
      <c r="E378" s="39" t="s">
        <v>5</v>
      </c>
    </row>
    <row r="379" spans="1:16" ht="38.25">
      <c r="A379" t="s">
        <v>49</v>
      </c>
      <c s="34" t="s">
        <v>1347</v>
      </c>
      <c s="34" t="s">
        <v>1262</v>
      </c>
      <c s="35" t="s">
        <v>98</v>
      </c>
      <c s="6" t="s">
        <v>1348</v>
      </c>
      <c s="36" t="s">
        <v>69</v>
      </c>
      <c s="37">
        <v>1</v>
      </c>
      <c s="36">
        <v>0</v>
      </c>
      <c s="36">
        <f>ROUND(G379*H379,6)</f>
      </c>
      <c r="L379" s="38">
        <v>0</v>
      </c>
      <c s="32">
        <f>ROUND(ROUND(L379,2)*ROUND(G379,3),2)</f>
      </c>
      <c s="36" t="s">
        <v>104</v>
      </c>
      <c>
        <f>(M379*21)/100</f>
      </c>
      <c t="s">
        <v>27</v>
      </c>
    </row>
    <row r="380" spans="1:5" ht="38.25">
      <c r="A380" s="35" t="s">
        <v>55</v>
      </c>
      <c r="E380" s="39" t="s">
        <v>1349</v>
      </c>
    </row>
    <row r="381" spans="1:5" ht="12.75">
      <c r="A381" s="35" t="s">
        <v>57</v>
      </c>
      <c r="E381" s="40" t="s">
        <v>5</v>
      </c>
    </row>
    <row r="382" spans="1:5" ht="12.75">
      <c r="A382" t="s">
        <v>58</v>
      </c>
      <c r="E382" s="39" t="s">
        <v>5</v>
      </c>
    </row>
    <row r="383" spans="1:16" ht="12.75">
      <c r="A383" t="s">
        <v>49</v>
      </c>
      <c s="34" t="s">
        <v>1350</v>
      </c>
      <c s="34" t="s">
        <v>1262</v>
      </c>
      <c s="35" t="s">
        <v>101</v>
      </c>
      <c s="6" t="s">
        <v>1351</v>
      </c>
      <c s="36" t="s">
        <v>69</v>
      </c>
      <c s="37">
        <v>1</v>
      </c>
      <c s="36">
        <v>0</v>
      </c>
      <c s="36">
        <f>ROUND(G383*H383,6)</f>
      </c>
      <c r="L383" s="38">
        <v>0</v>
      </c>
      <c s="32">
        <f>ROUND(ROUND(L383,2)*ROUND(G383,3),2)</f>
      </c>
      <c s="36" t="s">
        <v>104</v>
      </c>
      <c>
        <f>(M383*21)/100</f>
      </c>
      <c t="s">
        <v>27</v>
      </c>
    </row>
    <row r="384" spans="1:5" ht="12.75">
      <c r="A384" s="35" t="s">
        <v>55</v>
      </c>
      <c r="E384" s="39" t="s">
        <v>1351</v>
      </c>
    </row>
    <row r="385" spans="1:5" ht="12.75">
      <c r="A385" s="35" t="s">
        <v>57</v>
      </c>
      <c r="E385" s="40" t="s">
        <v>5</v>
      </c>
    </row>
    <row r="386" spans="1:5" ht="12.75">
      <c r="A386" t="s">
        <v>58</v>
      </c>
      <c r="E386" s="39" t="s">
        <v>5</v>
      </c>
    </row>
    <row r="387" spans="1:16" ht="38.25">
      <c r="A387" t="s">
        <v>49</v>
      </c>
      <c s="34" t="s">
        <v>1352</v>
      </c>
      <c s="34" t="s">
        <v>1262</v>
      </c>
      <c s="35" t="s">
        <v>107</v>
      </c>
      <c s="6" t="s">
        <v>1353</v>
      </c>
      <c s="36" t="s">
        <v>69</v>
      </c>
      <c s="37">
        <v>2</v>
      </c>
      <c s="36">
        <v>0</v>
      </c>
      <c s="36">
        <f>ROUND(G387*H387,6)</f>
      </c>
      <c r="L387" s="38">
        <v>0</v>
      </c>
      <c s="32">
        <f>ROUND(ROUND(L387,2)*ROUND(G387,3),2)</f>
      </c>
      <c s="36" t="s">
        <v>104</v>
      </c>
      <c>
        <f>(M387*21)/100</f>
      </c>
      <c t="s">
        <v>27</v>
      </c>
    </row>
    <row r="388" spans="1:5" ht="38.25">
      <c r="A388" s="35" t="s">
        <v>55</v>
      </c>
      <c r="E388" s="39" t="s">
        <v>1354</v>
      </c>
    </row>
    <row r="389" spans="1:5" ht="12.75">
      <c r="A389" s="35" t="s">
        <v>57</v>
      </c>
      <c r="E389" s="40" t="s">
        <v>5</v>
      </c>
    </row>
    <row r="390" spans="1:5" ht="12.75">
      <c r="A390" t="s">
        <v>58</v>
      </c>
      <c r="E390" s="39" t="s">
        <v>5</v>
      </c>
    </row>
    <row r="391" spans="1:16" ht="12.75">
      <c r="A391" t="s">
        <v>49</v>
      </c>
      <c s="34" t="s">
        <v>1355</v>
      </c>
      <c s="34" t="s">
        <v>1262</v>
      </c>
      <c s="35" t="s">
        <v>159</v>
      </c>
      <c s="6" t="s">
        <v>1356</v>
      </c>
      <c s="36" t="s">
        <v>69</v>
      </c>
      <c s="37">
        <v>2</v>
      </c>
      <c s="36">
        <v>0</v>
      </c>
      <c s="36">
        <f>ROUND(G391*H391,6)</f>
      </c>
      <c r="L391" s="38">
        <v>0</v>
      </c>
      <c s="32">
        <f>ROUND(ROUND(L391,2)*ROUND(G391,3),2)</f>
      </c>
      <c s="36" t="s">
        <v>104</v>
      </c>
      <c>
        <f>(M391*21)/100</f>
      </c>
      <c t="s">
        <v>27</v>
      </c>
    </row>
    <row r="392" spans="1:5" ht="12.75">
      <c r="A392" s="35" t="s">
        <v>55</v>
      </c>
      <c r="E392" s="39" t="s">
        <v>1356</v>
      </c>
    </row>
    <row r="393" spans="1:5" ht="12.75">
      <c r="A393" s="35" t="s">
        <v>57</v>
      </c>
      <c r="E393" s="40" t="s">
        <v>5</v>
      </c>
    </row>
    <row r="394" spans="1:5" ht="12.75">
      <c r="A394" t="s">
        <v>58</v>
      </c>
      <c r="E394" s="39" t="s">
        <v>5</v>
      </c>
    </row>
    <row r="395" spans="1:16" ht="38.25">
      <c r="A395" t="s">
        <v>49</v>
      </c>
      <c s="34" t="s">
        <v>1357</v>
      </c>
      <c s="34" t="s">
        <v>1262</v>
      </c>
      <c s="35" t="s">
        <v>27</v>
      </c>
      <c s="6" t="s">
        <v>1358</v>
      </c>
      <c s="36" t="s">
        <v>69</v>
      </c>
      <c s="37">
        <v>1</v>
      </c>
      <c s="36">
        <v>0</v>
      </c>
      <c s="36">
        <f>ROUND(G395*H395,6)</f>
      </c>
      <c r="L395" s="38">
        <v>0</v>
      </c>
      <c s="32">
        <f>ROUND(ROUND(L395,2)*ROUND(G395,3),2)</f>
      </c>
      <c s="36" t="s">
        <v>104</v>
      </c>
      <c>
        <f>(M395*21)/100</f>
      </c>
      <c t="s">
        <v>27</v>
      </c>
    </row>
    <row r="396" spans="1:5" ht="38.25">
      <c r="A396" s="35" t="s">
        <v>55</v>
      </c>
      <c r="E396" s="39" t="s">
        <v>1359</v>
      </c>
    </row>
    <row r="397" spans="1:5" ht="12.75">
      <c r="A397" s="35" t="s">
        <v>57</v>
      </c>
      <c r="E397" s="40" t="s">
        <v>5</v>
      </c>
    </row>
    <row r="398" spans="1:5" ht="12.75">
      <c r="A398" t="s">
        <v>58</v>
      </c>
      <c r="E398" s="39" t="s">
        <v>5</v>
      </c>
    </row>
    <row r="399" spans="1:16" ht="12.75">
      <c r="A399" t="s">
        <v>49</v>
      </c>
      <c s="34" t="s">
        <v>1360</v>
      </c>
      <c s="34" t="s">
        <v>1262</v>
      </c>
      <c s="35" t="s">
        <v>26</v>
      </c>
      <c s="6" t="s">
        <v>1361</v>
      </c>
      <c s="36" t="s">
        <v>69</v>
      </c>
      <c s="37">
        <v>1</v>
      </c>
      <c s="36">
        <v>0</v>
      </c>
      <c s="36">
        <f>ROUND(G399*H399,6)</f>
      </c>
      <c r="L399" s="38">
        <v>0</v>
      </c>
      <c s="32">
        <f>ROUND(ROUND(L399,2)*ROUND(G399,3),2)</f>
      </c>
      <c s="36" t="s">
        <v>104</v>
      </c>
      <c>
        <f>(M399*21)/100</f>
      </c>
      <c t="s">
        <v>27</v>
      </c>
    </row>
    <row r="400" spans="1:5" ht="12.75">
      <c r="A400" s="35" t="s">
        <v>55</v>
      </c>
      <c r="E400" s="39" t="s">
        <v>1361</v>
      </c>
    </row>
    <row r="401" spans="1:5" ht="12.75">
      <c r="A401" s="35" t="s">
        <v>57</v>
      </c>
      <c r="E401" s="40" t="s">
        <v>5</v>
      </c>
    </row>
    <row r="402" spans="1:5" ht="12.75">
      <c r="A402" t="s">
        <v>58</v>
      </c>
      <c r="E402" s="39" t="s">
        <v>5</v>
      </c>
    </row>
    <row r="403" spans="1:16" ht="38.25">
      <c r="A403" t="s">
        <v>49</v>
      </c>
      <c s="34" t="s">
        <v>1362</v>
      </c>
      <c s="34" t="s">
        <v>1262</v>
      </c>
      <c s="35" t="s">
        <v>66</v>
      </c>
      <c s="6" t="s">
        <v>1363</v>
      </c>
      <c s="36" t="s">
        <v>69</v>
      </c>
      <c s="37">
        <v>1</v>
      </c>
      <c s="36">
        <v>0</v>
      </c>
      <c s="36">
        <f>ROUND(G403*H403,6)</f>
      </c>
      <c r="L403" s="38">
        <v>0</v>
      </c>
      <c s="32">
        <f>ROUND(ROUND(L403,2)*ROUND(G403,3),2)</f>
      </c>
      <c s="36" t="s">
        <v>104</v>
      </c>
      <c>
        <f>(M403*21)/100</f>
      </c>
      <c t="s">
        <v>27</v>
      </c>
    </row>
    <row r="404" spans="1:5" ht="38.25">
      <c r="A404" s="35" t="s">
        <v>55</v>
      </c>
      <c r="E404" s="39" t="s">
        <v>1364</v>
      </c>
    </row>
    <row r="405" spans="1:5" ht="12.75">
      <c r="A405" s="35" t="s">
        <v>57</v>
      </c>
      <c r="E405" s="40" t="s">
        <v>5</v>
      </c>
    </row>
    <row r="406" spans="1:5" ht="12.75">
      <c r="A406" t="s">
        <v>58</v>
      </c>
      <c r="E406" s="39" t="s">
        <v>5</v>
      </c>
    </row>
    <row r="407" spans="1:16" ht="12.75">
      <c r="A407" t="s">
        <v>49</v>
      </c>
      <c s="34" t="s">
        <v>1365</v>
      </c>
      <c s="34" t="s">
        <v>1262</v>
      </c>
      <c s="35" t="s">
        <v>70</v>
      </c>
      <c s="6" t="s">
        <v>1366</v>
      </c>
      <c s="36" t="s">
        <v>69</v>
      </c>
      <c s="37">
        <v>1</v>
      </c>
      <c s="36">
        <v>0</v>
      </c>
      <c s="36">
        <f>ROUND(G407*H407,6)</f>
      </c>
      <c r="L407" s="38">
        <v>0</v>
      </c>
      <c s="32">
        <f>ROUND(ROUND(L407,2)*ROUND(G407,3),2)</f>
      </c>
      <c s="36" t="s">
        <v>104</v>
      </c>
      <c>
        <f>(M407*21)/100</f>
      </c>
      <c t="s">
        <v>27</v>
      </c>
    </row>
    <row r="408" spans="1:5" ht="12.75">
      <c r="A408" s="35" t="s">
        <v>55</v>
      </c>
      <c r="E408" s="39" t="s">
        <v>1366</v>
      </c>
    </row>
    <row r="409" spans="1:5" ht="12.75">
      <c r="A409" s="35" t="s">
        <v>57</v>
      </c>
      <c r="E409" s="40" t="s">
        <v>5</v>
      </c>
    </row>
    <row r="410" spans="1:5" ht="12.75">
      <c r="A410" t="s">
        <v>58</v>
      </c>
      <c r="E410" s="39" t="s">
        <v>5</v>
      </c>
    </row>
    <row r="411" spans="1:16" ht="38.25">
      <c r="A411" t="s">
        <v>49</v>
      </c>
      <c s="34" t="s">
        <v>1367</v>
      </c>
      <c s="34" t="s">
        <v>1262</v>
      </c>
      <c s="35" t="s">
        <v>76</v>
      </c>
      <c s="6" t="s">
        <v>1368</v>
      </c>
      <c s="36" t="s">
        <v>69</v>
      </c>
      <c s="37">
        <v>1</v>
      </c>
      <c s="36">
        <v>0</v>
      </c>
      <c s="36">
        <f>ROUND(G411*H411,6)</f>
      </c>
      <c r="L411" s="38">
        <v>0</v>
      </c>
      <c s="32">
        <f>ROUND(ROUND(L411,2)*ROUND(G411,3),2)</f>
      </c>
      <c s="36" t="s">
        <v>104</v>
      </c>
      <c>
        <f>(M411*21)/100</f>
      </c>
      <c t="s">
        <v>27</v>
      </c>
    </row>
    <row r="412" spans="1:5" ht="51">
      <c r="A412" s="35" t="s">
        <v>55</v>
      </c>
      <c r="E412" s="39" t="s">
        <v>1369</v>
      </c>
    </row>
    <row r="413" spans="1:5" ht="12.75">
      <c r="A413" s="35" t="s">
        <v>57</v>
      </c>
      <c r="E413" s="40" t="s">
        <v>5</v>
      </c>
    </row>
    <row r="414" spans="1:5" ht="12.75">
      <c r="A414" t="s">
        <v>58</v>
      </c>
      <c r="E414" s="39" t="s">
        <v>5</v>
      </c>
    </row>
    <row r="415" spans="1:16" ht="12.75">
      <c r="A415" t="s">
        <v>49</v>
      </c>
      <c s="34" t="s">
        <v>1370</v>
      </c>
      <c s="34" t="s">
        <v>1262</v>
      </c>
      <c s="35" t="s">
        <v>79</v>
      </c>
      <c s="6" t="s">
        <v>1371</v>
      </c>
      <c s="36" t="s">
        <v>69</v>
      </c>
      <c s="37">
        <v>1</v>
      </c>
      <c s="36">
        <v>0</v>
      </c>
      <c s="36">
        <f>ROUND(G415*H415,6)</f>
      </c>
      <c r="L415" s="38">
        <v>0</v>
      </c>
      <c s="32">
        <f>ROUND(ROUND(L415,2)*ROUND(G415,3),2)</f>
      </c>
      <c s="36" t="s">
        <v>104</v>
      </c>
      <c>
        <f>(M415*21)/100</f>
      </c>
      <c t="s">
        <v>27</v>
      </c>
    </row>
    <row r="416" spans="1:5" ht="12.75">
      <c r="A416" s="35" t="s">
        <v>55</v>
      </c>
      <c r="E416" s="39" t="s">
        <v>1371</v>
      </c>
    </row>
    <row r="417" spans="1:5" ht="12.75">
      <c r="A417" s="35" t="s">
        <v>57</v>
      </c>
      <c r="E417" s="40" t="s">
        <v>5</v>
      </c>
    </row>
    <row r="418" spans="1:5" ht="12.75">
      <c r="A418" t="s">
        <v>58</v>
      </c>
      <c r="E418" s="39" t="s">
        <v>5</v>
      </c>
    </row>
    <row r="419" spans="1:16" ht="38.25">
      <c r="A419" t="s">
        <v>49</v>
      </c>
      <c s="34" t="s">
        <v>1372</v>
      </c>
      <c s="34" t="s">
        <v>1262</v>
      </c>
      <c s="35" t="s">
        <v>82</v>
      </c>
      <c s="6" t="s">
        <v>1373</v>
      </c>
      <c s="36" t="s">
        <v>69</v>
      </c>
      <c s="37">
        <v>1</v>
      </c>
      <c s="36">
        <v>0</v>
      </c>
      <c s="36">
        <f>ROUND(G419*H419,6)</f>
      </c>
      <c r="L419" s="38">
        <v>0</v>
      </c>
      <c s="32">
        <f>ROUND(ROUND(L419,2)*ROUND(G419,3),2)</f>
      </c>
      <c s="36" t="s">
        <v>104</v>
      </c>
      <c>
        <f>(M419*21)/100</f>
      </c>
      <c t="s">
        <v>27</v>
      </c>
    </row>
    <row r="420" spans="1:5" ht="38.25">
      <c r="A420" s="35" t="s">
        <v>55</v>
      </c>
      <c r="E420" s="39" t="s">
        <v>1374</v>
      </c>
    </row>
    <row r="421" spans="1:5" ht="12.75">
      <c r="A421" s="35" t="s">
        <v>57</v>
      </c>
      <c r="E421" s="40" t="s">
        <v>5</v>
      </c>
    </row>
    <row r="422" spans="1:5" ht="12.75">
      <c r="A422" t="s">
        <v>58</v>
      </c>
      <c r="E422" s="39" t="s">
        <v>5</v>
      </c>
    </row>
    <row r="423" spans="1:16" ht="12.75">
      <c r="A423" t="s">
        <v>49</v>
      </c>
      <c s="34" t="s">
        <v>1375</v>
      </c>
      <c s="34" t="s">
        <v>1262</v>
      </c>
      <c s="35" t="s">
        <v>87</v>
      </c>
      <c s="6" t="s">
        <v>1376</v>
      </c>
      <c s="36" t="s">
        <v>69</v>
      </c>
      <c s="37">
        <v>1</v>
      </c>
      <c s="36">
        <v>0</v>
      </c>
      <c s="36">
        <f>ROUND(G423*H423,6)</f>
      </c>
      <c r="L423" s="38">
        <v>0</v>
      </c>
      <c s="32">
        <f>ROUND(ROUND(L423,2)*ROUND(G423,3),2)</f>
      </c>
      <c s="36" t="s">
        <v>104</v>
      </c>
      <c>
        <f>(M423*21)/100</f>
      </c>
      <c t="s">
        <v>27</v>
      </c>
    </row>
    <row r="424" spans="1:5" ht="12.75">
      <c r="A424" s="35" t="s">
        <v>55</v>
      </c>
      <c r="E424" s="39" t="s">
        <v>1376</v>
      </c>
    </row>
    <row r="425" spans="1:5" ht="12.75">
      <c r="A425" s="35" t="s">
        <v>57</v>
      </c>
      <c r="E425" s="40" t="s">
        <v>5</v>
      </c>
    </row>
    <row r="426" spans="1:5" ht="12.75">
      <c r="A426" t="s">
        <v>58</v>
      </c>
      <c r="E426" s="39" t="s">
        <v>5</v>
      </c>
    </row>
    <row r="427" spans="1:13" ht="12.75">
      <c r="A427" t="s">
        <v>46</v>
      </c>
      <c r="C427" s="31" t="s">
        <v>1377</v>
      </c>
      <c r="E427" s="33" t="s">
        <v>1378</v>
      </c>
      <c r="J427" s="32">
        <f>0</f>
      </c>
      <c s="32">
        <f>0</f>
      </c>
      <c s="32">
        <f>0+L428+L432+L436+L440+L444+L448+L452+L456+L460+L464+L468+L472+L476+L480+L484+L488+L492+L496+L500+L504+L508+L512+L516+L520+L524+L528+L532+L536</f>
      </c>
      <c s="32">
        <f>0+M428+M432+M436+M440+M444+M448+M452+M456+M460+M464+M468+M472+M476+M480+M484+M488+M492+M496+M500+M504+M508+M512+M516+M520+M524+M528+M532+M536</f>
      </c>
    </row>
    <row r="428" spans="1:16" ht="12.75">
      <c r="A428" t="s">
        <v>49</v>
      </c>
      <c s="34" t="s">
        <v>1379</v>
      </c>
      <c s="34" t="s">
        <v>1380</v>
      </c>
      <c s="35" t="s">
        <v>5</v>
      </c>
      <c s="6" t="s">
        <v>1381</v>
      </c>
      <c s="36" t="s">
        <v>64</v>
      </c>
      <c s="37">
        <v>80</v>
      </c>
      <c s="36">
        <v>0</v>
      </c>
      <c s="36">
        <f>ROUND(G428*H428,6)</f>
      </c>
      <c r="L428" s="38">
        <v>0</v>
      </c>
      <c s="32">
        <f>ROUND(ROUND(L428,2)*ROUND(G428,3),2)</f>
      </c>
      <c s="36" t="s">
        <v>1186</v>
      </c>
      <c>
        <f>(M428*21)/100</f>
      </c>
      <c t="s">
        <v>27</v>
      </c>
    </row>
    <row r="429" spans="1:5" ht="12.75">
      <c r="A429" s="35" t="s">
        <v>55</v>
      </c>
      <c r="E429" s="39" t="s">
        <v>1381</v>
      </c>
    </row>
    <row r="430" spans="1:5" ht="12.75">
      <c r="A430" s="35" t="s">
        <v>57</v>
      </c>
      <c r="E430" s="40" t="s">
        <v>5</v>
      </c>
    </row>
    <row r="431" spans="1:5" ht="12.75">
      <c r="A431" t="s">
        <v>58</v>
      </c>
      <c r="E431" s="39" t="s">
        <v>5</v>
      </c>
    </row>
    <row r="432" spans="1:16" ht="12.75">
      <c r="A432" t="s">
        <v>49</v>
      </c>
      <c s="34" t="s">
        <v>1382</v>
      </c>
      <c s="34" t="s">
        <v>1383</v>
      </c>
      <c s="35" t="s">
        <v>5</v>
      </c>
      <c s="6" t="s">
        <v>1384</v>
      </c>
      <c s="36" t="s">
        <v>64</v>
      </c>
      <c s="37">
        <v>840</v>
      </c>
      <c s="36">
        <v>0</v>
      </c>
      <c s="36">
        <f>ROUND(G432*H432,6)</f>
      </c>
      <c r="L432" s="38">
        <v>0</v>
      </c>
      <c s="32">
        <f>ROUND(ROUND(L432,2)*ROUND(G432,3),2)</f>
      </c>
      <c s="36" t="s">
        <v>1186</v>
      </c>
      <c>
        <f>(M432*21)/100</f>
      </c>
      <c t="s">
        <v>27</v>
      </c>
    </row>
    <row r="433" spans="1:5" ht="12.75">
      <c r="A433" s="35" t="s">
        <v>55</v>
      </c>
      <c r="E433" s="39" t="s">
        <v>1384</v>
      </c>
    </row>
    <row r="434" spans="1:5" ht="12.75">
      <c r="A434" s="35" t="s">
        <v>57</v>
      </c>
      <c r="E434" s="40" t="s">
        <v>5</v>
      </c>
    </row>
    <row r="435" spans="1:5" ht="12.75">
      <c r="A435" t="s">
        <v>58</v>
      </c>
      <c r="E435" s="39" t="s">
        <v>5</v>
      </c>
    </row>
    <row r="436" spans="1:16" ht="12.75">
      <c r="A436" t="s">
        <v>49</v>
      </c>
      <c s="34" t="s">
        <v>1385</v>
      </c>
      <c s="34" t="s">
        <v>1386</v>
      </c>
      <c s="35" t="s">
        <v>5</v>
      </c>
      <c s="6" t="s">
        <v>1387</v>
      </c>
      <c s="36" t="s">
        <v>69</v>
      </c>
      <c s="37">
        <v>5</v>
      </c>
      <c s="36">
        <v>0</v>
      </c>
      <c s="36">
        <f>ROUND(G436*H436,6)</f>
      </c>
      <c r="L436" s="38">
        <v>0</v>
      </c>
      <c s="32">
        <f>ROUND(ROUND(L436,2)*ROUND(G436,3),2)</f>
      </c>
      <c s="36" t="s">
        <v>1186</v>
      </c>
      <c>
        <f>(M436*21)/100</f>
      </c>
      <c t="s">
        <v>27</v>
      </c>
    </row>
    <row r="437" spans="1:5" ht="12.75">
      <c r="A437" s="35" t="s">
        <v>55</v>
      </c>
      <c r="E437" s="39" t="s">
        <v>1387</v>
      </c>
    </row>
    <row r="438" spans="1:5" ht="12.75">
      <c r="A438" s="35" t="s">
        <v>57</v>
      </c>
      <c r="E438" s="40" t="s">
        <v>5</v>
      </c>
    </row>
    <row r="439" spans="1:5" ht="12.75">
      <c r="A439" t="s">
        <v>58</v>
      </c>
      <c r="E439" s="39" t="s">
        <v>5</v>
      </c>
    </row>
    <row r="440" spans="1:16" ht="12.75">
      <c r="A440" t="s">
        <v>49</v>
      </c>
      <c s="34" t="s">
        <v>1388</v>
      </c>
      <c s="34" t="s">
        <v>1389</v>
      </c>
      <c s="35" t="s">
        <v>5</v>
      </c>
      <c s="6" t="s">
        <v>1390</v>
      </c>
      <c s="36" t="s">
        <v>69</v>
      </c>
      <c s="37">
        <v>134</v>
      </c>
      <c s="36">
        <v>0</v>
      </c>
      <c s="36">
        <f>ROUND(G440*H440,6)</f>
      </c>
      <c r="L440" s="38">
        <v>0</v>
      </c>
      <c s="32">
        <f>ROUND(ROUND(L440,2)*ROUND(G440,3),2)</f>
      </c>
      <c s="36" t="s">
        <v>1186</v>
      </c>
      <c>
        <f>(M440*21)/100</f>
      </c>
      <c t="s">
        <v>27</v>
      </c>
    </row>
    <row r="441" spans="1:5" ht="12.75">
      <c r="A441" s="35" t="s">
        <v>55</v>
      </c>
      <c r="E441" s="39" t="s">
        <v>1390</v>
      </c>
    </row>
    <row r="442" spans="1:5" ht="12.75">
      <c r="A442" s="35" t="s">
        <v>57</v>
      </c>
      <c r="E442" s="40" t="s">
        <v>5</v>
      </c>
    </row>
    <row r="443" spans="1:5" ht="12.75">
      <c r="A443" t="s">
        <v>58</v>
      </c>
      <c r="E443" s="39" t="s">
        <v>5</v>
      </c>
    </row>
    <row r="444" spans="1:16" ht="12.75">
      <c r="A444" t="s">
        <v>49</v>
      </c>
      <c s="34" t="s">
        <v>1391</v>
      </c>
      <c s="34" t="s">
        <v>1392</v>
      </c>
      <c s="35" t="s">
        <v>5</v>
      </c>
      <c s="6" t="s">
        <v>1393</v>
      </c>
      <c s="36" t="s">
        <v>69</v>
      </c>
      <c s="37">
        <v>45</v>
      </c>
      <c s="36">
        <v>0</v>
      </c>
      <c s="36">
        <f>ROUND(G444*H444,6)</f>
      </c>
      <c r="L444" s="38">
        <v>0</v>
      </c>
      <c s="32">
        <f>ROUND(ROUND(L444,2)*ROUND(G444,3),2)</f>
      </c>
      <c s="36" t="s">
        <v>1186</v>
      </c>
      <c>
        <f>(M444*21)/100</f>
      </c>
      <c t="s">
        <v>27</v>
      </c>
    </row>
    <row r="445" spans="1:5" ht="12.75">
      <c r="A445" s="35" t="s">
        <v>55</v>
      </c>
      <c r="E445" s="39" t="s">
        <v>1393</v>
      </c>
    </row>
    <row r="446" spans="1:5" ht="12.75">
      <c r="A446" s="35" t="s">
        <v>57</v>
      </c>
      <c r="E446" s="40" t="s">
        <v>5</v>
      </c>
    </row>
    <row r="447" spans="1:5" ht="12.75">
      <c r="A447" t="s">
        <v>58</v>
      </c>
      <c r="E447" s="39" t="s">
        <v>5</v>
      </c>
    </row>
    <row r="448" spans="1:16" ht="12.75">
      <c r="A448" t="s">
        <v>49</v>
      </c>
      <c s="34" t="s">
        <v>1394</v>
      </c>
      <c s="34" t="s">
        <v>1392</v>
      </c>
      <c s="35" t="s">
        <v>50</v>
      </c>
      <c s="6" t="s">
        <v>1395</v>
      </c>
      <c s="36" t="s">
        <v>69</v>
      </c>
      <c s="37">
        <v>23</v>
      </c>
      <c s="36">
        <v>0</v>
      </c>
      <c s="36">
        <f>ROUND(G448*H448,6)</f>
      </c>
      <c r="L448" s="38">
        <v>0</v>
      </c>
      <c s="32">
        <f>ROUND(ROUND(L448,2)*ROUND(G448,3),2)</f>
      </c>
      <c s="36" t="s">
        <v>1186</v>
      </c>
      <c>
        <f>(M448*21)/100</f>
      </c>
      <c t="s">
        <v>27</v>
      </c>
    </row>
    <row r="449" spans="1:5" ht="12.75">
      <c r="A449" s="35" t="s">
        <v>55</v>
      </c>
      <c r="E449" s="39" t="s">
        <v>1395</v>
      </c>
    </row>
    <row r="450" spans="1:5" ht="12.75">
      <c r="A450" s="35" t="s">
        <v>57</v>
      </c>
      <c r="E450" s="40" t="s">
        <v>5</v>
      </c>
    </row>
    <row r="451" spans="1:5" ht="12.75">
      <c r="A451" t="s">
        <v>58</v>
      </c>
      <c r="E451" s="39" t="s">
        <v>5</v>
      </c>
    </row>
    <row r="452" spans="1:16" ht="25.5">
      <c r="A452" t="s">
        <v>49</v>
      </c>
      <c s="34" t="s">
        <v>1396</v>
      </c>
      <c s="34" t="s">
        <v>1397</v>
      </c>
      <c s="35" t="s">
        <v>5</v>
      </c>
      <c s="6" t="s">
        <v>1398</v>
      </c>
      <c s="36" t="s">
        <v>64</v>
      </c>
      <c s="37">
        <v>45</v>
      </c>
      <c s="36">
        <v>0</v>
      </c>
      <c s="36">
        <f>ROUND(G452*H452,6)</f>
      </c>
      <c r="L452" s="38">
        <v>0</v>
      </c>
      <c s="32">
        <f>ROUND(ROUND(L452,2)*ROUND(G452,3),2)</f>
      </c>
      <c s="36" t="s">
        <v>1186</v>
      </c>
      <c>
        <f>(M452*21)/100</f>
      </c>
      <c t="s">
        <v>27</v>
      </c>
    </row>
    <row r="453" spans="1:5" ht="25.5">
      <c r="A453" s="35" t="s">
        <v>55</v>
      </c>
      <c r="E453" s="39" t="s">
        <v>1398</v>
      </c>
    </row>
    <row r="454" spans="1:5" ht="12.75">
      <c r="A454" s="35" t="s">
        <v>57</v>
      </c>
      <c r="E454" s="40" t="s">
        <v>5</v>
      </c>
    </row>
    <row r="455" spans="1:5" ht="12.75">
      <c r="A455" t="s">
        <v>58</v>
      </c>
      <c r="E455" s="39" t="s">
        <v>5</v>
      </c>
    </row>
    <row r="456" spans="1:16" ht="12.75">
      <c r="A456" t="s">
        <v>49</v>
      </c>
      <c s="34" t="s">
        <v>1399</v>
      </c>
      <c s="34" t="s">
        <v>1400</v>
      </c>
      <c s="35" t="s">
        <v>5</v>
      </c>
      <c s="6" t="s">
        <v>1401</v>
      </c>
      <c s="36" t="s">
        <v>69</v>
      </c>
      <c s="37">
        <v>5</v>
      </c>
      <c s="36">
        <v>0</v>
      </c>
      <c s="36">
        <f>ROUND(G456*H456,6)</f>
      </c>
      <c r="L456" s="38">
        <v>0</v>
      </c>
      <c s="32">
        <f>ROUND(ROUND(L456,2)*ROUND(G456,3),2)</f>
      </c>
      <c s="36" t="s">
        <v>1186</v>
      </c>
      <c>
        <f>(M456*21)/100</f>
      </c>
      <c t="s">
        <v>27</v>
      </c>
    </row>
    <row r="457" spans="1:5" ht="12.75">
      <c r="A457" s="35" t="s">
        <v>55</v>
      </c>
      <c r="E457" s="39" t="s">
        <v>1401</v>
      </c>
    </row>
    <row r="458" spans="1:5" ht="12.75">
      <c r="A458" s="35" t="s">
        <v>57</v>
      </c>
      <c r="E458" s="40" t="s">
        <v>5</v>
      </c>
    </row>
    <row r="459" spans="1:5" ht="12.75">
      <c r="A459" t="s">
        <v>58</v>
      </c>
      <c r="E459" s="39" t="s">
        <v>5</v>
      </c>
    </row>
    <row r="460" spans="1:16" ht="12.75">
      <c r="A460" t="s">
        <v>49</v>
      </c>
      <c s="34" t="s">
        <v>1402</v>
      </c>
      <c s="34" t="s">
        <v>1403</v>
      </c>
      <c s="35" t="s">
        <v>5</v>
      </c>
      <c s="6" t="s">
        <v>1404</v>
      </c>
      <c s="36" t="s">
        <v>64</v>
      </c>
      <c s="37">
        <v>80</v>
      </c>
      <c s="36">
        <v>0</v>
      </c>
      <c s="36">
        <f>ROUND(G460*H460,6)</f>
      </c>
      <c r="L460" s="38">
        <v>0</v>
      </c>
      <c s="32">
        <f>ROUND(ROUND(L460,2)*ROUND(G460,3),2)</f>
      </c>
      <c s="36" t="s">
        <v>1186</v>
      </c>
      <c>
        <f>(M460*21)/100</f>
      </c>
      <c t="s">
        <v>27</v>
      </c>
    </row>
    <row r="461" spans="1:5" ht="12.75">
      <c r="A461" s="35" t="s">
        <v>55</v>
      </c>
      <c r="E461" s="39" t="s">
        <v>1404</v>
      </c>
    </row>
    <row r="462" spans="1:5" ht="12.75">
      <c r="A462" s="35" t="s">
        <v>57</v>
      </c>
      <c r="E462" s="40" t="s">
        <v>5</v>
      </c>
    </row>
    <row r="463" spans="1:5" ht="12.75">
      <c r="A463" t="s">
        <v>58</v>
      </c>
      <c r="E463" s="39" t="s">
        <v>5</v>
      </c>
    </row>
    <row r="464" spans="1:16" ht="12.75">
      <c r="A464" t="s">
        <v>49</v>
      </c>
      <c s="34" t="s">
        <v>1405</v>
      </c>
      <c s="34" t="s">
        <v>1406</v>
      </c>
      <c s="35" t="s">
        <v>5</v>
      </c>
      <c s="6" t="s">
        <v>1407</v>
      </c>
      <c s="36" t="s">
        <v>64</v>
      </c>
      <c s="37">
        <v>840</v>
      </c>
      <c s="36">
        <v>0</v>
      </c>
      <c s="36">
        <f>ROUND(G464*H464,6)</f>
      </c>
      <c r="L464" s="38">
        <v>0</v>
      </c>
      <c s="32">
        <f>ROUND(ROUND(L464,2)*ROUND(G464,3),2)</f>
      </c>
      <c s="36" t="s">
        <v>1186</v>
      </c>
      <c>
        <f>(M464*21)/100</f>
      </c>
      <c t="s">
        <v>27</v>
      </c>
    </row>
    <row r="465" spans="1:5" ht="12.75">
      <c r="A465" s="35" t="s">
        <v>55</v>
      </c>
      <c r="E465" s="39" t="s">
        <v>1407</v>
      </c>
    </row>
    <row r="466" spans="1:5" ht="12.75">
      <c r="A466" s="35" t="s">
        <v>57</v>
      </c>
      <c r="E466" s="40" t="s">
        <v>5</v>
      </c>
    </row>
    <row r="467" spans="1:5" ht="12.75">
      <c r="A467" t="s">
        <v>58</v>
      </c>
      <c r="E467" s="39" t="s">
        <v>5</v>
      </c>
    </row>
    <row r="468" spans="1:16" ht="12.75">
      <c r="A468" t="s">
        <v>49</v>
      </c>
      <c s="34" t="s">
        <v>1408</v>
      </c>
      <c s="34" t="s">
        <v>1409</v>
      </c>
      <c s="35" t="s">
        <v>5</v>
      </c>
      <c s="6" t="s">
        <v>1410</v>
      </c>
      <c s="36" t="s">
        <v>69</v>
      </c>
      <c s="37">
        <v>120</v>
      </c>
      <c s="36">
        <v>0</v>
      </c>
      <c s="36">
        <f>ROUND(G468*H468,6)</f>
      </c>
      <c r="L468" s="38">
        <v>0</v>
      </c>
      <c s="32">
        <f>ROUND(ROUND(L468,2)*ROUND(G468,3),2)</f>
      </c>
      <c s="36" t="s">
        <v>1186</v>
      </c>
      <c>
        <f>(M468*21)/100</f>
      </c>
      <c t="s">
        <v>27</v>
      </c>
    </row>
    <row r="469" spans="1:5" ht="12.75">
      <c r="A469" s="35" t="s">
        <v>55</v>
      </c>
      <c r="E469" s="39" t="s">
        <v>1410</v>
      </c>
    </row>
    <row r="470" spans="1:5" ht="12.75">
      <c r="A470" s="35" t="s">
        <v>57</v>
      </c>
      <c r="E470" s="40" t="s">
        <v>5</v>
      </c>
    </row>
    <row r="471" spans="1:5" ht="12.75">
      <c r="A471" t="s">
        <v>58</v>
      </c>
      <c r="E471" s="39" t="s">
        <v>5</v>
      </c>
    </row>
    <row r="472" spans="1:16" ht="12.75">
      <c r="A472" t="s">
        <v>49</v>
      </c>
      <c s="34" t="s">
        <v>1411</v>
      </c>
      <c s="34" t="s">
        <v>1412</v>
      </c>
      <c s="35" t="s">
        <v>5</v>
      </c>
      <c s="6" t="s">
        <v>1413</v>
      </c>
      <c s="36" t="s">
        <v>69</v>
      </c>
      <c s="37">
        <v>425</v>
      </c>
      <c s="36">
        <v>0</v>
      </c>
      <c s="36">
        <f>ROUND(G472*H472,6)</f>
      </c>
      <c r="L472" s="38">
        <v>0</v>
      </c>
      <c s="32">
        <f>ROUND(ROUND(L472,2)*ROUND(G472,3),2)</f>
      </c>
      <c s="36" t="s">
        <v>1186</v>
      </c>
      <c>
        <f>(M472*21)/100</f>
      </c>
      <c t="s">
        <v>27</v>
      </c>
    </row>
    <row r="473" spans="1:5" ht="12.75">
      <c r="A473" s="35" t="s">
        <v>55</v>
      </c>
      <c r="E473" s="39" t="s">
        <v>1413</v>
      </c>
    </row>
    <row r="474" spans="1:5" ht="12.75">
      <c r="A474" s="35" t="s">
        <v>57</v>
      </c>
      <c r="E474" s="40" t="s">
        <v>5</v>
      </c>
    </row>
    <row r="475" spans="1:5" ht="12.75">
      <c r="A475" t="s">
        <v>58</v>
      </c>
      <c r="E475" s="39" t="s">
        <v>5</v>
      </c>
    </row>
    <row r="476" spans="1:16" ht="12.75">
      <c r="A476" t="s">
        <v>49</v>
      </c>
      <c s="34" t="s">
        <v>1414</v>
      </c>
      <c s="34" t="s">
        <v>1415</v>
      </c>
      <c s="35" t="s">
        <v>5</v>
      </c>
      <c s="6" t="s">
        <v>1416</v>
      </c>
      <c s="36" t="s">
        <v>69</v>
      </c>
      <c s="37">
        <v>10</v>
      </c>
      <c s="36">
        <v>0</v>
      </c>
      <c s="36">
        <f>ROUND(G476*H476,6)</f>
      </c>
      <c r="L476" s="38">
        <v>0</v>
      </c>
      <c s="32">
        <f>ROUND(ROUND(L476,2)*ROUND(G476,3),2)</f>
      </c>
      <c s="36" t="s">
        <v>1186</v>
      </c>
      <c>
        <f>(M476*21)/100</f>
      </c>
      <c t="s">
        <v>27</v>
      </c>
    </row>
    <row r="477" spans="1:5" ht="12.75">
      <c r="A477" s="35" t="s">
        <v>55</v>
      </c>
      <c r="E477" s="39" t="s">
        <v>1416</v>
      </c>
    </row>
    <row r="478" spans="1:5" ht="12.75">
      <c r="A478" s="35" t="s">
        <v>57</v>
      </c>
      <c r="E478" s="40" t="s">
        <v>5</v>
      </c>
    </row>
    <row r="479" spans="1:5" ht="12.75">
      <c r="A479" t="s">
        <v>58</v>
      </c>
      <c r="E479" s="39" t="s">
        <v>5</v>
      </c>
    </row>
    <row r="480" spans="1:16" ht="12.75">
      <c r="A480" t="s">
        <v>49</v>
      </c>
      <c s="34" t="s">
        <v>1417</v>
      </c>
      <c s="34" t="s">
        <v>1418</v>
      </c>
      <c s="35" t="s">
        <v>5</v>
      </c>
      <c s="6" t="s">
        <v>1419</v>
      </c>
      <c s="36" t="s">
        <v>69</v>
      </c>
      <c s="37">
        <v>23</v>
      </c>
      <c s="36">
        <v>0</v>
      </c>
      <c s="36">
        <f>ROUND(G480*H480,6)</f>
      </c>
      <c r="L480" s="38">
        <v>0</v>
      </c>
      <c s="32">
        <f>ROUND(ROUND(L480,2)*ROUND(G480,3),2)</f>
      </c>
      <c s="36" t="s">
        <v>1186</v>
      </c>
      <c>
        <f>(M480*21)/100</f>
      </c>
      <c t="s">
        <v>27</v>
      </c>
    </row>
    <row r="481" spans="1:5" ht="12.75">
      <c r="A481" s="35" t="s">
        <v>55</v>
      </c>
      <c r="E481" s="39" t="s">
        <v>1419</v>
      </c>
    </row>
    <row r="482" spans="1:5" ht="12.75">
      <c r="A482" s="35" t="s">
        <v>57</v>
      </c>
      <c r="E482" s="40" t="s">
        <v>5</v>
      </c>
    </row>
    <row r="483" spans="1:5" ht="12.75">
      <c r="A483" t="s">
        <v>58</v>
      </c>
      <c r="E483" s="39" t="s">
        <v>5</v>
      </c>
    </row>
    <row r="484" spans="1:16" ht="12.75">
      <c r="A484" t="s">
        <v>49</v>
      </c>
      <c s="34" t="s">
        <v>1420</v>
      </c>
      <c s="34" t="s">
        <v>1421</v>
      </c>
      <c s="35" t="s">
        <v>5</v>
      </c>
      <c s="6" t="s">
        <v>1422</v>
      </c>
      <c s="36" t="s">
        <v>69</v>
      </c>
      <c s="37">
        <v>134</v>
      </c>
      <c s="36">
        <v>0</v>
      </c>
      <c s="36">
        <f>ROUND(G484*H484,6)</f>
      </c>
      <c r="L484" s="38">
        <v>0</v>
      </c>
      <c s="32">
        <f>ROUND(ROUND(L484,2)*ROUND(G484,3),2)</f>
      </c>
      <c s="36" t="s">
        <v>1186</v>
      </c>
      <c>
        <f>(M484*21)/100</f>
      </c>
      <c t="s">
        <v>27</v>
      </c>
    </row>
    <row r="485" spans="1:5" ht="12.75">
      <c r="A485" s="35" t="s">
        <v>55</v>
      </c>
      <c r="E485" s="39" t="s">
        <v>1422</v>
      </c>
    </row>
    <row r="486" spans="1:5" ht="12.75">
      <c r="A486" s="35" t="s">
        <v>57</v>
      </c>
      <c r="E486" s="40" t="s">
        <v>5</v>
      </c>
    </row>
    <row r="487" spans="1:5" ht="12.75">
      <c r="A487" t="s">
        <v>58</v>
      </c>
      <c r="E487" s="39" t="s">
        <v>5</v>
      </c>
    </row>
    <row r="488" spans="1:16" ht="12.75">
      <c r="A488" t="s">
        <v>49</v>
      </c>
      <c s="34" t="s">
        <v>1423</v>
      </c>
      <c s="34" t="s">
        <v>1424</v>
      </c>
      <c s="35" t="s">
        <v>5</v>
      </c>
      <c s="6" t="s">
        <v>1425</v>
      </c>
      <c s="36" t="s">
        <v>69</v>
      </c>
      <c s="37">
        <v>45</v>
      </c>
      <c s="36">
        <v>0</v>
      </c>
      <c s="36">
        <f>ROUND(G488*H488,6)</f>
      </c>
      <c r="L488" s="38">
        <v>0</v>
      </c>
      <c s="32">
        <f>ROUND(ROUND(L488,2)*ROUND(G488,3),2)</f>
      </c>
      <c s="36" t="s">
        <v>1186</v>
      </c>
      <c>
        <f>(M488*21)/100</f>
      </c>
      <c t="s">
        <v>27</v>
      </c>
    </row>
    <row r="489" spans="1:5" ht="12.75">
      <c r="A489" s="35" t="s">
        <v>55</v>
      </c>
      <c r="E489" s="39" t="s">
        <v>1425</v>
      </c>
    </row>
    <row r="490" spans="1:5" ht="12.75">
      <c r="A490" s="35" t="s">
        <v>57</v>
      </c>
      <c r="E490" s="40" t="s">
        <v>5</v>
      </c>
    </row>
    <row r="491" spans="1:5" ht="12.75">
      <c r="A491" t="s">
        <v>58</v>
      </c>
      <c r="E491" s="39" t="s">
        <v>5</v>
      </c>
    </row>
    <row r="492" spans="1:16" ht="12.75">
      <c r="A492" t="s">
        <v>49</v>
      </c>
      <c s="34" t="s">
        <v>1426</v>
      </c>
      <c s="34" t="s">
        <v>1427</v>
      </c>
      <c s="35" t="s">
        <v>5</v>
      </c>
      <c s="6" t="s">
        <v>1428</v>
      </c>
      <c s="36" t="s">
        <v>69</v>
      </c>
      <c s="37">
        <v>5</v>
      </c>
      <c s="36">
        <v>0</v>
      </c>
      <c s="36">
        <f>ROUND(G492*H492,6)</f>
      </c>
      <c r="L492" s="38">
        <v>0</v>
      </c>
      <c s="32">
        <f>ROUND(ROUND(L492,2)*ROUND(G492,3),2)</f>
      </c>
      <c s="36" t="s">
        <v>1186</v>
      </c>
      <c>
        <f>(M492*21)/100</f>
      </c>
      <c t="s">
        <v>27</v>
      </c>
    </row>
    <row r="493" spans="1:5" ht="12.75">
      <c r="A493" s="35" t="s">
        <v>55</v>
      </c>
      <c r="E493" s="39" t="s">
        <v>1428</v>
      </c>
    </row>
    <row r="494" spans="1:5" ht="12.75">
      <c r="A494" s="35" t="s">
        <v>57</v>
      </c>
      <c r="E494" s="40" t="s">
        <v>5</v>
      </c>
    </row>
    <row r="495" spans="1:5" ht="12.75">
      <c r="A495" t="s">
        <v>58</v>
      </c>
      <c r="E495" s="39" t="s">
        <v>5</v>
      </c>
    </row>
    <row r="496" spans="1:16" ht="12.75">
      <c r="A496" t="s">
        <v>49</v>
      </c>
      <c s="34" t="s">
        <v>1429</v>
      </c>
      <c s="34" t="s">
        <v>1430</v>
      </c>
      <c s="35" t="s">
        <v>5</v>
      </c>
      <c s="6" t="s">
        <v>1431</v>
      </c>
      <c s="36" t="s">
        <v>69</v>
      </c>
      <c s="37">
        <v>5</v>
      </c>
      <c s="36">
        <v>0</v>
      </c>
      <c s="36">
        <f>ROUND(G496*H496,6)</f>
      </c>
      <c r="L496" s="38">
        <v>0</v>
      </c>
      <c s="32">
        <f>ROUND(ROUND(L496,2)*ROUND(G496,3),2)</f>
      </c>
      <c s="36" t="s">
        <v>1186</v>
      </c>
      <c>
        <f>(M496*21)/100</f>
      </c>
      <c t="s">
        <v>27</v>
      </c>
    </row>
    <row r="497" spans="1:5" ht="12.75">
      <c r="A497" s="35" t="s">
        <v>55</v>
      </c>
      <c r="E497" s="39" t="s">
        <v>1431</v>
      </c>
    </row>
    <row r="498" spans="1:5" ht="12.75">
      <c r="A498" s="35" t="s">
        <v>57</v>
      </c>
      <c r="E498" s="40" t="s">
        <v>5</v>
      </c>
    </row>
    <row r="499" spans="1:5" ht="12.75">
      <c r="A499" t="s">
        <v>58</v>
      </c>
      <c r="E499" s="39" t="s">
        <v>5</v>
      </c>
    </row>
    <row r="500" spans="1:16" ht="12.75">
      <c r="A500" t="s">
        <v>49</v>
      </c>
      <c s="34" t="s">
        <v>1432</v>
      </c>
      <c s="34" t="s">
        <v>1433</v>
      </c>
      <c s="35" t="s">
        <v>5</v>
      </c>
      <c s="6" t="s">
        <v>1434</v>
      </c>
      <c s="36" t="s">
        <v>64</v>
      </c>
      <c s="37">
        <v>45</v>
      </c>
      <c s="36">
        <v>0</v>
      </c>
      <c s="36">
        <f>ROUND(G500*H500,6)</f>
      </c>
      <c r="L500" s="38">
        <v>0</v>
      </c>
      <c s="32">
        <f>ROUND(ROUND(L500,2)*ROUND(G500,3),2)</f>
      </c>
      <c s="36" t="s">
        <v>1186</v>
      </c>
      <c>
        <f>(M500*21)/100</f>
      </c>
      <c t="s">
        <v>27</v>
      </c>
    </row>
    <row r="501" spans="1:5" ht="12.75">
      <c r="A501" s="35" t="s">
        <v>55</v>
      </c>
      <c r="E501" s="39" t="s">
        <v>1434</v>
      </c>
    </row>
    <row r="502" spans="1:5" ht="12.75">
      <c r="A502" s="35" t="s">
        <v>57</v>
      </c>
      <c r="E502" s="40" t="s">
        <v>5</v>
      </c>
    </row>
    <row r="503" spans="1:5" ht="12.75">
      <c r="A503" t="s">
        <v>58</v>
      </c>
      <c r="E503" s="39" t="s">
        <v>5</v>
      </c>
    </row>
    <row r="504" spans="1:16" ht="12.75">
      <c r="A504" t="s">
        <v>49</v>
      </c>
      <c s="34" t="s">
        <v>1435</v>
      </c>
      <c s="34" t="s">
        <v>1436</v>
      </c>
      <c s="35" t="s">
        <v>5</v>
      </c>
      <c s="6" t="s">
        <v>1437</v>
      </c>
      <c s="36" t="s">
        <v>53</v>
      </c>
      <c s="37">
        <v>14</v>
      </c>
      <c s="36">
        <v>0</v>
      </c>
      <c s="36">
        <f>ROUND(G504*H504,6)</f>
      </c>
      <c r="L504" s="38">
        <v>0</v>
      </c>
      <c s="32">
        <f>ROUND(ROUND(L504,2)*ROUND(G504,3),2)</f>
      </c>
      <c s="36" t="s">
        <v>1186</v>
      </c>
      <c>
        <f>(M504*21)/100</f>
      </c>
      <c t="s">
        <v>27</v>
      </c>
    </row>
    <row r="505" spans="1:5" ht="12.75">
      <c r="A505" s="35" t="s">
        <v>55</v>
      </c>
      <c r="E505" s="39" t="s">
        <v>1437</v>
      </c>
    </row>
    <row r="506" spans="1:5" ht="12.75">
      <c r="A506" s="35" t="s">
        <v>57</v>
      </c>
      <c r="E506" s="40" t="s">
        <v>5</v>
      </c>
    </row>
    <row r="507" spans="1:5" ht="12.75">
      <c r="A507" t="s">
        <v>58</v>
      </c>
      <c r="E507" s="39" t="s">
        <v>5</v>
      </c>
    </row>
    <row r="508" spans="1:16" ht="12.75">
      <c r="A508" t="s">
        <v>49</v>
      </c>
      <c s="34" t="s">
        <v>1438</v>
      </c>
      <c s="34" t="s">
        <v>1439</v>
      </c>
      <c s="35" t="s">
        <v>5</v>
      </c>
      <c s="6" t="s">
        <v>1440</v>
      </c>
      <c s="36" t="s">
        <v>53</v>
      </c>
      <c s="37">
        <v>27</v>
      </c>
      <c s="36">
        <v>0</v>
      </c>
      <c s="36">
        <f>ROUND(G508*H508,6)</f>
      </c>
      <c r="L508" s="38">
        <v>0</v>
      </c>
      <c s="32">
        <f>ROUND(ROUND(L508,2)*ROUND(G508,3),2)</f>
      </c>
      <c s="36" t="s">
        <v>1186</v>
      </c>
      <c>
        <f>(M508*21)/100</f>
      </c>
      <c t="s">
        <v>27</v>
      </c>
    </row>
    <row r="509" spans="1:5" ht="12.75">
      <c r="A509" s="35" t="s">
        <v>55</v>
      </c>
      <c r="E509" s="39" t="s">
        <v>1440</v>
      </c>
    </row>
    <row r="510" spans="1:5" ht="12.75">
      <c r="A510" s="35" t="s">
        <v>57</v>
      </c>
      <c r="E510" s="40" t="s">
        <v>5</v>
      </c>
    </row>
    <row r="511" spans="1:5" ht="12.75">
      <c r="A511" t="s">
        <v>58</v>
      </c>
      <c r="E511" s="39" t="s">
        <v>5</v>
      </c>
    </row>
    <row r="512" spans="1:16" ht="12.75">
      <c r="A512" t="s">
        <v>49</v>
      </c>
      <c s="34" t="s">
        <v>1441</v>
      </c>
      <c s="34" t="s">
        <v>1442</v>
      </c>
      <c s="35" t="s">
        <v>5</v>
      </c>
      <c s="6" t="s">
        <v>1443</v>
      </c>
      <c s="36" t="s">
        <v>53</v>
      </c>
      <c s="37">
        <v>5</v>
      </c>
      <c s="36">
        <v>0</v>
      </c>
      <c s="36">
        <f>ROUND(G512*H512,6)</f>
      </c>
      <c r="L512" s="38">
        <v>0</v>
      </c>
      <c s="32">
        <f>ROUND(ROUND(L512,2)*ROUND(G512,3),2)</f>
      </c>
      <c s="36" t="s">
        <v>1186</v>
      </c>
      <c>
        <f>(M512*21)/100</f>
      </c>
      <c t="s">
        <v>27</v>
      </c>
    </row>
    <row r="513" spans="1:5" ht="12.75">
      <c r="A513" s="35" t="s">
        <v>55</v>
      </c>
      <c r="E513" s="39" t="s">
        <v>1443</v>
      </c>
    </row>
    <row r="514" spans="1:5" ht="12.75">
      <c r="A514" s="35" t="s">
        <v>57</v>
      </c>
      <c r="E514" s="40" t="s">
        <v>5</v>
      </c>
    </row>
    <row r="515" spans="1:5" ht="12.75">
      <c r="A515" t="s">
        <v>58</v>
      </c>
      <c r="E515" s="39" t="s">
        <v>5</v>
      </c>
    </row>
    <row r="516" spans="1:16" ht="25.5">
      <c r="A516" t="s">
        <v>49</v>
      </c>
      <c s="34" t="s">
        <v>1444</v>
      </c>
      <c s="34" t="s">
        <v>1242</v>
      </c>
      <c s="35" t="s">
        <v>5</v>
      </c>
      <c s="6" t="s">
        <v>1445</v>
      </c>
      <c s="36" t="s">
        <v>69</v>
      </c>
      <c s="37">
        <v>5</v>
      </c>
      <c s="36">
        <v>0</v>
      </c>
      <c s="36">
        <f>ROUND(G516*H516,6)</f>
      </c>
      <c r="L516" s="38">
        <v>0</v>
      </c>
      <c s="32">
        <f>ROUND(ROUND(L516,2)*ROUND(G516,3),2)</f>
      </c>
      <c s="36" t="s">
        <v>1186</v>
      </c>
      <c>
        <f>(M516*21)/100</f>
      </c>
      <c t="s">
        <v>27</v>
      </c>
    </row>
    <row r="517" spans="1:5" ht="25.5">
      <c r="A517" s="35" t="s">
        <v>55</v>
      </c>
      <c r="E517" s="39" t="s">
        <v>1445</v>
      </c>
    </row>
    <row r="518" spans="1:5" ht="12.75">
      <c r="A518" s="35" t="s">
        <v>57</v>
      </c>
      <c r="E518" s="40" t="s">
        <v>5</v>
      </c>
    </row>
    <row r="519" spans="1:5" ht="12.75">
      <c r="A519" t="s">
        <v>58</v>
      </c>
      <c r="E519" s="39" t="s">
        <v>5</v>
      </c>
    </row>
    <row r="520" spans="1:16" ht="12.75">
      <c r="A520" t="s">
        <v>49</v>
      </c>
      <c s="34" t="s">
        <v>1446</v>
      </c>
      <c s="34" t="s">
        <v>1447</v>
      </c>
      <c s="35" t="s">
        <v>5</v>
      </c>
      <c s="6" t="s">
        <v>1448</v>
      </c>
      <c s="36" t="s">
        <v>64</v>
      </c>
      <c s="37">
        <v>45</v>
      </c>
      <c s="36">
        <v>0</v>
      </c>
      <c s="36">
        <f>ROUND(G520*H520,6)</f>
      </c>
      <c r="L520" s="38">
        <v>0</v>
      </c>
      <c s="32">
        <f>ROUND(ROUND(L520,2)*ROUND(G520,3),2)</f>
      </c>
      <c s="36" t="s">
        <v>1186</v>
      </c>
      <c>
        <f>(M520*21)/100</f>
      </c>
      <c t="s">
        <v>27</v>
      </c>
    </row>
    <row r="521" spans="1:5" ht="12.75">
      <c r="A521" s="35" t="s">
        <v>55</v>
      </c>
      <c r="E521" s="39" t="s">
        <v>1448</v>
      </c>
    </row>
    <row r="522" spans="1:5" ht="12.75">
      <c r="A522" s="35" t="s">
        <v>57</v>
      </c>
      <c r="E522" s="40" t="s">
        <v>5</v>
      </c>
    </row>
    <row r="523" spans="1:5" ht="12.75">
      <c r="A523" t="s">
        <v>58</v>
      </c>
      <c r="E523" s="39" t="s">
        <v>5</v>
      </c>
    </row>
    <row r="524" spans="1:16" ht="25.5">
      <c r="A524" t="s">
        <v>49</v>
      </c>
      <c s="34" t="s">
        <v>1449</v>
      </c>
      <c s="34" t="s">
        <v>1262</v>
      </c>
      <c s="35" t="s">
        <v>5</v>
      </c>
      <c s="6" t="s">
        <v>1450</v>
      </c>
      <c s="36" t="s">
        <v>69</v>
      </c>
      <c s="37">
        <v>5</v>
      </c>
      <c s="36">
        <v>0</v>
      </c>
      <c s="36">
        <f>ROUND(G524*H524,6)</f>
      </c>
      <c r="L524" s="38">
        <v>0</v>
      </c>
      <c s="32">
        <f>ROUND(ROUND(L524,2)*ROUND(G524,3),2)</f>
      </c>
      <c s="36" t="s">
        <v>104</v>
      </c>
      <c>
        <f>(M524*21)/100</f>
      </c>
      <c t="s">
        <v>27</v>
      </c>
    </row>
    <row r="525" spans="1:5" ht="25.5">
      <c r="A525" s="35" t="s">
        <v>55</v>
      </c>
      <c r="E525" s="39" t="s">
        <v>1450</v>
      </c>
    </row>
    <row r="526" spans="1:5" ht="12.75">
      <c r="A526" s="35" t="s">
        <v>57</v>
      </c>
      <c r="E526" s="40" t="s">
        <v>5</v>
      </c>
    </row>
    <row r="527" spans="1:5" ht="12.75">
      <c r="A527" t="s">
        <v>58</v>
      </c>
      <c r="E527" s="39" t="s">
        <v>5</v>
      </c>
    </row>
    <row r="528" spans="1:16" ht="12.75">
      <c r="A528" t="s">
        <v>49</v>
      </c>
      <c s="34" t="s">
        <v>1451</v>
      </c>
      <c s="34" t="s">
        <v>1262</v>
      </c>
      <c s="35" t="s">
        <v>50</v>
      </c>
      <c s="6" t="s">
        <v>1452</v>
      </c>
      <c s="36" t="s">
        <v>69</v>
      </c>
      <c s="37">
        <v>10</v>
      </c>
      <c s="36">
        <v>0</v>
      </c>
      <c s="36">
        <f>ROUND(G528*H528,6)</f>
      </c>
      <c r="L528" s="38">
        <v>0</v>
      </c>
      <c s="32">
        <f>ROUND(ROUND(L528,2)*ROUND(G528,3),2)</f>
      </c>
      <c s="36" t="s">
        <v>104</v>
      </c>
      <c>
        <f>(M528*21)/100</f>
      </c>
      <c t="s">
        <v>27</v>
      </c>
    </row>
    <row r="529" spans="1:5" ht="12.75">
      <c r="A529" s="35" t="s">
        <v>55</v>
      </c>
      <c r="E529" s="39" t="s">
        <v>1452</v>
      </c>
    </row>
    <row r="530" spans="1:5" ht="12.75">
      <c r="A530" s="35" t="s">
        <v>57</v>
      </c>
      <c r="E530" s="40" t="s">
        <v>5</v>
      </c>
    </row>
    <row r="531" spans="1:5" ht="12.75">
      <c r="A531" t="s">
        <v>58</v>
      </c>
      <c r="E531" s="39" t="s">
        <v>5</v>
      </c>
    </row>
    <row r="532" spans="1:16" ht="12.75">
      <c r="A532" t="s">
        <v>49</v>
      </c>
      <c s="34" t="s">
        <v>1453</v>
      </c>
      <c s="34" t="s">
        <v>1262</v>
      </c>
      <c s="35" t="s">
        <v>27</v>
      </c>
      <c s="6" t="s">
        <v>1454</v>
      </c>
      <c s="36" t="s">
        <v>69</v>
      </c>
      <c s="37">
        <v>10</v>
      </c>
      <c s="36">
        <v>0</v>
      </c>
      <c s="36">
        <f>ROUND(G532*H532,6)</f>
      </c>
      <c r="L532" s="38">
        <v>0</v>
      </c>
      <c s="32">
        <f>ROUND(ROUND(L532,2)*ROUND(G532,3),2)</f>
      </c>
      <c s="36" t="s">
        <v>104</v>
      </c>
      <c>
        <f>(M532*21)/100</f>
      </c>
      <c t="s">
        <v>27</v>
      </c>
    </row>
    <row r="533" spans="1:5" ht="12.75">
      <c r="A533" s="35" t="s">
        <v>55</v>
      </c>
      <c r="E533" s="39" t="s">
        <v>1454</v>
      </c>
    </row>
    <row r="534" spans="1:5" ht="12.75">
      <c r="A534" s="35" t="s">
        <v>57</v>
      </c>
      <c r="E534" s="40" t="s">
        <v>5</v>
      </c>
    </row>
    <row r="535" spans="1:5" ht="12.75">
      <c r="A535" t="s">
        <v>58</v>
      </c>
      <c r="E535" s="39" t="s">
        <v>5</v>
      </c>
    </row>
    <row r="536" spans="1:16" ht="12.75">
      <c r="A536" t="s">
        <v>49</v>
      </c>
      <c s="34" t="s">
        <v>1455</v>
      </c>
      <c s="34" t="s">
        <v>1262</v>
      </c>
      <c s="35" t="s">
        <v>26</v>
      </c>
      <c s="6" t="s">
        <v>1456</v>
      </c>
      <c s="36" t="s">
        <v>53</v>
      </c>
      <c s="37">
        <v>9</v>
      </c>
      <c s="36">
        <v>0</v>
      </c>
      <c s="36">
        <f>ROUND(G536*H536,6)</f>
      </c>
      <c r="L536" s="38">
        <v>0</v>
      </c>
      <c s="32">
        <f>ROUND(ROUND(L536,2)*ROUND(G536,3),2)</f>
      </c>
      <c s="36" t="s">
        <v>104</v>
      </c>
      <c>
        <f>(M536*21)/100</f>
      </c>
      <c t="s">
        <v>27</v>
      </c>
    </row>
    <row r="537" spans="1:5" ht="12.75">
      <c r="A537" s="35" t="s">
        <v>55</v>
      </c>
      <c r="E537" s="39" t="s">
        <v>1456</v>
      </c>
    </row>
    <row r="538" spans="1:5" ht="12.75">
      <c r="A538" s="35" t="s">
        <v>57</v>
      </c>
      <c r="E538" s="40" t="s">
        <v>5</v>
      </c>
    </row>
    <row r="539" spans="1:5" ht="12.75">
      <c r="A539" t="s">
        <v>58</v>
      </c>
      <c r="E539" s="39" t="s">
        <v>5</v>
      </c>
    </row>
    <row r="540" spans="1:13" ht="12.75">
      <c r="A540" t="s">
        <v>46</v>
      </c>
      <c r="C540" s="31" t="s">
        <v>1457</v>
      </c>
      <c r="E540" s="33" t="s">
        <v>1458</v>
      </c>
      <c r="J540" s="32">
        <f>0</f>
      </c>
      <c s="32">
        <f>0</f>
      </c>
      <c s="32">
        <f>0+L541+L545+L549+L553+L557</f>
      </c>
      <c s="32">
        <f>0+M541+M545+M549+M553+M557</f>
      </c>
    </row>
    <row r="541" spans="1:16" ht="12.75">
      <c r="A541" t="s">
        <v>49</v>
      </c>
      <c s="34" t="s">
        <v>1459</v>
      </c>
      <c s="34" t="s">
        <v>1460</v>
      </c>
      <c s="35" t="s">
        <v>5</v>
      </c>
      <c s="6" t="s">
        <v>1461</v>
      </c>
      <c s="36" t="s">
        <v>69</v>
      </c>
      <c s="37">
        <v>39</v>
      </c>
      <c s="36">
        <v>0</v>
      </c>
      <c s="36">
        <f>ROUND(G541*H541,6)</f>
      </c>
      <c r="L541" s="38">
        <v>0</v>
      </c>
      <c s="32">
        <f>ROUND(ROUND(L541,2)*ROUND(G541,3),2)</f>
      </c>
      <c s="36" t="s">
        <v>1186</v>
      </c>
      <c>
        <f>(M541*21)/100</f>
      </c>
      <c t="s">
        <v>27</v>
      </c>
    </row>
    <row r="542" spans="1:5" ht="12.75">
      <c r="A542" s="35" t="s">
        <v>55</v>
      </c>
      <c r="E542" s="39" t="s">
        <v>1461</v>
      </c>
    </row>
    <row r="543" spans="1:5" ht="12.75">
      <c r="A543" s="35" t="s">
        <v>57</v>
      </c>
      <c r="E543" s="40" t="s">
        <v>5</v>
      </c>
    </row>
    <row r="544" spans="1:5" ht="12.75">
      <c r="A544" t="s">
        <v>58</v>
      </c>
      <c r="E544" s="39" t="s">
        <v>5</v>
      </c>
    </row>
    <row r="545" spans="1:16" ht="12.75">
      <c r="A545" t="s">
        <v>49</v>
      </c>
      <c s="34" t="s">
        <v>1462</v>
      </c>
      <c s="34" t="s">
        <v>1463</v>
      </c>
      <c s="35" t="s">
        <v>5</v>
      </c>
      <c s="6" t="s">
        <v>1464</v>
      </c>
      <c s="36" t="s">
        <v>69</v>
      </c>
      <c s="37">
        <v>600</v>
      </c>
      <c s="36">
        <v>0</v>
      </c>
      <c s="36">
        <f>ROUND(G545*H545,6)</f>
      </c>
      <c r="L545" s="38">
        <v>0</v>
      </c>
      <c s="32">
        <f>ROUND(ROUND(L545,2)*ROUND(G545,3),2)</f>
      </c>
      <c s="36" t="s">
        <v>1186</v>
      </c>
      <c>
        <f>(M545*21)/100</f>
      </c>
      <c t="s">
        <v>27</v>
      </c>
    </row>
    <row r="546" spans="1:5" ht="12.75">
      <c r="A546" s="35" t="s">
        <v>55</v>
      </c>
      <c r="E546" s="39" t="s">
        <v>1464</v>
      </c>
    </row>
    <row r="547" spans="1:5" ht="12.75">
      <c r="A547" s="35" t="s">
        <v>57</v>
      </c>
      <c r="E547" s="40" t="s">
        <v>5</v>
      </c>
    </row>
    <row r="548" spans="1:5" ht="12.75">
      <c r="A548" t="s">
        <v>58</v>
      </c>
      <c r="E548" s="39" t="s">
        <v>5</v>
      </c>
    </row>
    <row r="549" spans="1:16" ht="12.75">
      <c r="A549" t="s">
        <v>49</v>
      </c>
      <c s="34" t="s">
        <v>1465</v>
      </c>
      <c s="34" t="s">
        <v>1466</v>
      </c>
      <c s="35" t="s">
        <v>5</v>
      </c>
      <c s="6" t="s">
        <v>1467</v>
      </c>
      <c s="36" t="s">
        <v>69</v>
      </c>
      <c s="37">
        <v>45</v>
      </c>
      <c s="36">
        <v>0</v>
      </c>
      <c s="36">
        <f>ROUND(G549*H549,6)</f>
      </c>
      <c r="L549" s="38">
        <v>0</v>
      </c>
      <c s="32">
        <f>ROUND(ROUND(L549,2)*ROUND(G549,3),2)</f>
      </c>
      <c s="36" t="s">
        <v>1186</v>
      </c>
      <c>
        <f>(M549*21)/100</f>
      </c>
      <c t="s">
        <v>27</v>
      </c>
    </row>
    <row r="550" spans="1:5" ht="12.75">
      <c r="A550" s="35" t="s">
        <v>55</v>
      </c>
      <c r="E550" s="39" t="s">
        <v>1467</v>
      </c>
    </row>
    <row r="551" spans="1:5" ht="12.75">
      <c r="A551" s="35" t="s">
        <v>57</v>
      </c>
      <c r="E551" s="40" t="s">
        <v>5</v>
      </c>
    </row>
    <row r="552" spans="1:5" ht="12.75">
      <c r="A552" t="s">
        <v>58</v>
      </c>
      <c r="E552" s="39" t="s">
        <v>5</v>
      </c>
    </row>
    <row r="553" spans="1:16" ht="12.75">
      <c r="A553" t="s">
        <v>49</v>
      </c>
      <c s="34" t="s">
        <v>1468</v>
      </c>
      <c s="34" t="s">
        <v>1469</v>
      </c>
      <c s="35" t="s">
        <v>5</v>
      </c>
      <c s="6" t="s">
        <v>1470</v>
      </c>
      <c s="36" t="s">
        <v>64</v>
      </c>
      <c s="37">
        <v>4950</v>
      </c>
      <c s="36">
        <v>0</v>
      </c>
      <c s="36">
        <f>ROUND(G553*H553,6)</f>
      </c>
      <c r="L553" s="38">
        <v>0</v>
      </c>
      <c s="32">
        <f>ROUND(ROUND(L553,2)*ROUND(G553,3),2)</f>
      </c>
      <c s="36" t="s">
        <v>1186</v>
      </c>
      <c>
        <f>(M553*21)/100</f>
      </c>
      <c t="s">
        <v>27</v>
      </c>
    </row>
    <row r="554" spans="1:5" ht="12.75">
      <c r="A554" s="35" t="s">
        <v>55</v>
      </c>
      <c r="E554" s="39" t="s">
        <v>1470</v>
      </c>
    </row>
    <row r="555" spans="1:5" ht="12.75">
      <c r="A555" s="35" t="s">
        <v>57</v>
      </c>
      <c r="E555" s="40" t="s">
        <v>5</v>
      </c>
    </row>
    <row r="556" spans="1:5" ht="12.75">
      <c r="A556" t="s">
        <v>58</v>
      </c>
      <c r="E556" s="39" t="s">
        <v>5</v>
      </c>
    </row>
    <row r="557" spans="1:16" ht="12.75">
      <c r="A557" t="s">
        <v>49</v>
      </c>
      <c s="34" t="s">
        <v>1471</v>
      </c>
      <c s="34" t="s">
        <v>191</v>
      </c>
      <c s="35" t="s">
        <v>192</v>
      </c>
      <c s="6" t="s">
        <v>193</v>
      </c>
      <c s="36" t="s">
        <v>111</v>
      </c>
      <c s="37">
        <v>5.015</v>
      </c>
      <c s="36">
        <v>0</v>
      </c>
      <c s="36">
        <f>ROUND(G557*H557,6)</f>
      </c>
      <c r="L557" s="38">
        <v>0</v>
      </c>
      <c s="32">
        <f>ROUND(ROUND(L557,2)*ROUND(G557,3),2)</f>
      </c>
      <c s="36" t="s">
        <v>104</v>
      </c>
      <c>
        <f>(M557*21)/100</f>
      </c>
      <c t="s">
        <v>27</v>
      </c>
    </row>
    <row r="558" spans="1:5" ht="25.5">
      <c r="A558" s="35" t="s">
        <v>55</v>
      </c>
      <c r="E558" s="39" t="s">
        <v>112</v>
      </c>
    </row>
    <row r="559" spans="1:5" ht="12.75">
      <c r="A559" s="35" t="s">
        <v>57</v>
      </c>
      <c r="E559" s="40" t="s">
        <v>1472</v>
      </c>
    </row>
    <row r="560" spans="1:5" ht="127.5">
      <c r="A560" t="s">
        <v>58</v>
      </c>
      <c r="E560" s="39" t="s">
        <v>195</v>
      </c>
    </row>
    <row r="561" spans="1:13" ht="12.75">
      <c r="A561" t="s">
        <v>46</v>
      </c>
      <c r="C561" s="31" t="s">
        <v>1473</v>
      </c>
      <c r="E561" s="33" t="s">
        <v>1474</v>
      </c>
      <c r="J561" s="32">
        <f>0</f>
      </c>
      <c s="32">
        <f>0</f>
      </c>
      <c s="32">
        <f>0+L562+L566+L570+L574</f>
      </c>
      <c s="32">
        <f>0+M562+M566+M570+M574</f>
      </c>
    </row>
    <row r="562" spans="1:16" ht="25.5">
      <c r="A562" t="s">
        <v>49</v>
      </c>
      <c s="34" t="s">
        <v>1475</v>
      </c>
      <c s="34" t="s">
        <v>1476</v>
      </c>
      <c s="35" t="s">
        <v>5</v>
      </c>
      <c s="6" t="s">
        <v>1477</v>
      </c>
      <c s="36" t="s">
        <v>69</v>
      </c>
      <c s="37">
        <v>5</v>
      </c>
      <c s="36">
        <v>0</v>
      </c>
      <c s="36">
        <f>ROUND(G562*H562,6)</f>
      </c>
      <c r="L562" s="38">
        <v>0</v>
      </c>
      <c s="32">
        <f>ROUND(ROUND(L562,2)*ROUND(G562,3),2)</f>
      </c>
      <c s="36" t="s">
        <v>1186</v>
      </c>
      <c>
        <f>(M562*21)/100</f>
      </c>
      <c t="s">
        <v>27</v>
      </c>
    </row>
    <row r="563" spans="1:5" ht="25.5">
      <c r="A563" s="35" t="s">
        <v>55</v>
      </c>
      <c r="E563" s="39" t="s">
        <v>1477</v>
      </c>
    </row>
    <row r="564" spans="1:5" ht="12.75">
      <c r="A564" s="35" t="s">
        <v>57</v>
      </c>
      <c r="E564" s="40" t="s">
        <v>5</v>
      </c>
    </row>
    <row r="565" spans="1:5" ht="12.75">
      <c r="A565" t="s">
        <v>58</v>
      </c>
      <c r="E565" s="39" t="s">
        <v>5</v>
      </c>
    </row>
    <row r="566" spans="1:16" ht="12.75">
      <c r="A566" t="s">
        <v>49</v>
      </c>
      <c s="34" t="s">
        <v>1478</v>
      </c>
      <c s="34" t="s">
        <v>1262</v>
      </c>
      <c s="35" t="s">
        <v>5</v>
      </c>
      <c s="6" t="s">
        <v>1479</v>
      </c>
      <c s="36" t="s">
        <v>830</v>
      </c>
      <c s="37">
        <v>1</v>
      </c>
      <c s="36">
        <v>0</v>
      </c>
      <c s="36">
        <f>ROUND(G566*H566,6)</f>
      </c>
      <c r="L566" s="38">
        <v>0</v>
      </c>
      <c s="32">
        <f>ROUND(ROUND(L566,2)*ROUND(G566,3),2)</f>
      </c>
      <c s="36" t="s">
        <v>104</v>
      </c>
      <c>
        <f>(M566*21)/100</f>
      </c>
      <c t="s">
        <v>27</v>
      </c>
    </row>
    <row r="567" spans="1:5" ht="12.75">
      <c r="A567" s="35" t="s">
        <v>55</v>
      </c>
      <c r="E567" s="39" t="s">
        <v>1479</v>
      </c>
    </row>
    <row r="568" spans="1:5" ht="12.75">
      <c r="A568" s="35" t="s">
        <v>57</v>
      </c>
      <c r="E568" s="40" t="s">
        <v>5</v>
      </c>
    </row>
    <row r="569" spans="1:5" ht="12.75">
      <c r="A569" t="s">
        <v>58</v>
      </c>
      <c r="E569" s="39" t="s">
        <v>5</v>
      </c>
    </row>
    <row r="570" spans="1:16" ht="12.75">
      <c r="A570" t="s">
        <v>49</v>
      </c>
      <c s="34" t="s">
        <v>1480</v>
      </c>
      <c s="34" t="s">
        <v>1262</v>
      </c>
      <c s="35" t="s">
        <v>50</v>
      </c>
      <c s="6" t="s">
        <v>1481</v>
      </c>
      <c s="36" t="s">
        <v>830</v>
      </c>
      <c s="37">
        <v>1</v>
      </c>
      <c s="36">
        <v>0</v>
      </c>
      <c s="36">
        <f>ROUND(G570*H570,6)</f>
      </c>
      <c r="L570" s="38">
        <v>0</v>
      </c>
      <c s="32">
        <f>ROUND(ROUND(L570,2)*ROUND(G570,3),2)</f>
      </c>
      <c s="36" t="s">
        <v>104</v>
      </c>
      <c>
        <f>(M570*21)/100</f>
      </c>
      <c t="s">
        <v>27</v>
      </c>
    </row>
    <row r="571" spans="1:5" ht="12.75">
      <c r="A571" s="35" t="s">
        <v>55</v>
      </c>
      <c r="E571" s="39" t="s">
        <v>1481</v>
      </c>
    </row>
    <row r="572" spans="1:5" ht="12.75">
      <c r="A572" s="35" t="s">
        <v>57</v>
      </c>
      <c r="E572" s="40" t="s">
        <v>5</v>
      </c>
    </row>
    <row r="573" spans="1:5" ht="12.75">
      <c r="A573" t="s">
        <v>58</v>
      </c>
      <c r="E573" s="39" t="s">
        <v>5</v>
      </c>
    </row>
    <row r="574" spans="1:16" ht="12.75">
      <c r="A574" t="s">
        <v>49</v>
      </c>
      <c s="34" t="s">
        <v>1482</v>
      </c>
      <c s="34" t="s">
        <v>1262</v>
      </c>
      <c s="35" t="s">
        <v>27</v>
      </c>
      <c s="6" t="s">
        <v>1483</v>
      </c>
      <c s="36" t="s">
        <v>69</v>
      </c>
      <c s="37">
        <v>5</v>
      </c>
      <c s="36">
        <v>0</v>
      </c>
      <c s="36">
        <f>ROUND(G574*H574,6)</f>
      </c>
      <c r="L574" s="38">
        <v>0</v>
      </c>
      <c s="32">
        <f>ROUND(ROUND(L574,2)*ROUND(G574,3),2)</f>
      </c>
      <c s="36" t="s">
        <v>104</v>
      </c>
      <c>
        <f>(M574*21)/100</f>
      </c>
      <c t="s">
        <v>27</v>
      </c>
    </row>
    <row r="575" spans="1:5" ht="12.75">
      <c r="A575" s="35" t="s">
        <v>55</v>
      </c>
      <c r="E575" s="39" t="s">
        <v>1483</v>
      </c>
    </row>
    <row r="576" spans="1:5" ht="12.75">
      <c r="A576" s="35" t="s">
        <v>57</v>
      </c>
      <c r="E576" s="40" t="s">
        <v>5</v>
      </c>
    </row>
    <row r="577" spans="1:5" ht="12.75">
      <c r="A577" t="s">
        <v>58</v>
      </c>
      <c r="E5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1168</v>
      </c>
      <c s="41">
        <f>Rekapitulace!C29</f>
      </c>
      <c s="20" t="s">
        <v>0</v>
      </c>
      <c t="s">
        <v>23</v>
      </c>
      <c t="s">
        <v>27</v>
      </c>
    </row>
    <row r="4" spans="1:16" ht="32" customHeight="1">
      <c r="A4" s="24" t="s">
        <v>20</v>
      </c>
      <c s="25" t="s">
        <v>28</v>
      </c>
      <c s="27" t="s">
        <v>1168</v>
      </c>
      <c r="E4" s="26" t="s">
        <v>1169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COUNTIFS(L8:L183,"=0",A8:A183,"P")+COUNTIFS(L8:L183,"",A8:A183,"P")+SUM(Q8:Q183)</f>
      </c>
    </row>
    <row r="8" spans="1:13" ht="12.75">
      <c r="A8" t="s">
        <v>44</v>
      </c>
      <c r="C8" s="28" t="s">
        <v>1486</v>
      </c>
      <c r="E8" s="30" t="s">
        <v>1485</v>
      </c>
      <c r="J8" s="29">
        <f>0+J9+J102+J131+J140+J145+J166</f>
      </c>
      <c s="29">
        <f>0+K9+K102+K131+K140+K145+K166</f>
      </c>
      <c s="29">
        <f>0+L9+L102+L131+L140+L145+L166</f>
      </c>
      <c s="29">
        <f>0+M9+M102+M131+M140+M145+M166</f>
      </c>
    </row>
    <row r="9" spans="1:13" ht="12.75">
      <c r="A9" t="s">
        <v>46</v>
      </c>
      <c r="C9" s="31" t="s">
        <v>541</v>
      </c>
      <c r="E9" s="33" t="s">
        <v>542</v>
      </c>
      <c r="J9" s="32">
        <f>0</f>
      </c>
      <c s="32">
        <f>0</f>
      </c>
      <c s="32">
        <f>0+L10+L14+L18+L22+L26+L30+L34+L38+L42+L46+L50+L54+L58+L62+L66+L70+L74+L78+L82+L86+L90+L94+L98</f>
      </c>
      <c s="32">
        <f>0+M10+M14+M18+M22+M26+M30+M34+M38+M42+M46+M50+M54+M58+M62+M66+M70+M74+M78+M82+M86+M90+M94+M98</f>
      </c>
    </row>
    <row r="10" spans="1:16" ht="12.75">
      <c r="A10" t="s">
        <v>49</v>
      </c>
      <c s="34" t="s">
        <v>50</v>
      </c>
      <c s="34" t="s">
        <v>1487</v>
      </c>
      <c s="35" t="s">
        <v>1488</v>
      </c>
      <c s="6" t="s">
        <v>1489</v>
      </c>
      <c s="36" t="s">
        <v>111</v>
      </c>
      <c s="37">
        <v>2.5</v>
      </c>
      <c s="36">
        <v>0</v>
      </c>
      <c s="36">
        <f>ROUND(G10*H10,6)</f>
      </c>
      <c r="L10" s="38">
        <v>0</v>
      </c>
      <c s="32">
        <f>ROUND(ROUND(L10,2)*ROUND(G10,3),2)</f>
      </c>
      <c s="36" t="s">
        <v>104</v>
      </c>
      <c>
        <f>(M10*21)/100</f>
      </c>
      <c t="s">
        <v>27</v>
      </c>
    </row>
    <row r="11" spans="1:5" ht="25.5">
      <c r="A11" s="35" t="s">
        <v>55</v>
      </c>
      <c r="E11" s="39" t="s">
        <v>112</v>
      </c>
    </row>
    <row r="12" spans="1:5" ht="12.75">
      <c r="A12" s="35" t="s">
        <v>57</v>
      </c>
      <c r="E12" s="40" t="s">
        <v>1490</v>
      </c>
    </row>
    <row r="13" spans="1:5" ht="127.5">
      <c r="A13" t="s">
        <v>58</v>
      </c>
      <c r="E13" s="39" t="s">
        <v>195</v>
      </c>
    </row>
    <row r="14" spans="1:16" ht="12.75">
      <c r="A14" t="s">
        <v>49</v>
      </c>
      <c s="34" t="s">
        <v>27</v>
      </c>
      <c s="34" t="s">
        <v>1491</v>
      </c>
      <c s="35" t="s">
        <v>1492</v>
      </c>
      <c s="6" t="s">
        <v>1493</v>
      </c>
      <c s="36" t="s">
        <v>111</v>
      </c>
      <c s="37">
        <v>2.5</v>
      </c>
      <c s="36">
        <v>0</v>
      </c>
      <c s="36">
        <f>ROUND(G14*H14,6)</f>
      </c>
      <c r="L14" s="38">
        <v>0</v>
      </c>
      <c s="32">
        <f>ROUND(ROUND(L14,2)*ROUND(G14,3),2)</f>
      </c>
      <c s="36" t="s">
        <v>104</v>
      </c>
      <c>
        <f>(M14*21)/100</f>
      </c>
      <c t="s">
        <v>27</v>
      </c>
    </row>
    <row r="15" spans="1:5" ht="25.5">
      <c r="A15" s="35" t="s">
        <v>55</v>
      </c>
      <c r="E15" s="39" t="s">
        <v>112</v>
      </c>
    </row>
    <row r="16" spans="1:5" ht="12.75">
      <c r="A16" s="35" t="s">
        <v>57</v>
      </c>
      <c r="E16" s="40" t="s">
        <v>1490</v>
      </c>
    </row>
    <row r="17" spans="1:5" ht="127.5">
      <c r="A17" t="s">
        <v>58</v>
      </c>
      <c r="E17" s="39" t="s">
        <v>195</v>
      </c>
    </row>
    <row r="18" spans="1:16" ht="12.75">
      <c r="A18" t="s">
        <v>49</v>
      </c>
      <c s="34" t="s">
        <v>26</v>
      </c>
      <c s="34" t="s">
        <v>1494</v>
      </c>
      <c s="35" t="s">
        <v>1495</v>
      </c>
      <c s="6" t="s">
        <v>1496</v>
      </c>
      <c s="36" t="s">
        <v>111</v>
      </c>
      <c s="37">
        <v>98.65</v>
      </c>
      <c s="36">
        <v>0</v>
      </c>
      <c s="36">
        <f>ROUND(G18*H18,6)</f>
      </c>
      <c r="L18" s="38">
        <v>0</v>
      </c>
      <c s="32">
        <f>ROUND(ROUND(L18,2)*ROUND(G18,3),2)</f>
      </c>
      <c s="36" t="s">
        <v>104</v>
      </c>
      <c>
        <f>(M18*21)/100</f>
      </c>
      <c t="s">
        <v>27</v>
      </c>
    </row>
    <row r="19" spans="1:5" ht="25.5">
      <c r="A19" s="35" t="s">
        <v>55</v>
      </c>
      <c r="E19" s="39" t="s">
        <v>112</v>
      </c>
    </row>
    <row r="20" spans="1:5" ht="12.75">
      <c r="A20" s="35" t="s">
        <v>57</v>
      </c>
      <c r="E20" s="40" t="s">
        <v>1497</v>
      </c>
    </row>
    <row r="21" spans="1:5" ht="127.5">
      <c r="A21" t="s">
        <v>58</v>
      </c>
      <c r="E21" s="39" t="s">
        <v>195</v>
      </c>
    </row>
    <row r="22" spans="1:16" ht="12.75">
      <c r="A22" t="s">
        <v>49</v>
      </c>
      <c s="34" t="s">
        <v>66</v>
      </c>
      <c s="34" t="s">
        <v>191</v>
      </c>
      <c s="35" t="s">
        <v>192</v>
      </c>
      <c s="6" t="s">
        <v>193</v>
      </c>
      <c s="36" t="s">
        <v>111</v>
      </c>
      <c s="37">
        <v>0.5</v>
      </c>
      <c s="36">
        <v>0</v>
      </c>
      <c s="36">
        <f>ROUND(G22*H22,6)</f>
      </c>
      <c r="L22" s="38">
        <v>0</v>
      </c>
      <c s="32">
        <f>ROUND(ROUND(L22,2)*ROUND(G22,3),2)</f>
      </c>
      <c s="36" t="s">
        <v>104</v>
      </c>
      <c>
        <f>(M22*21)/100</f>
      </c>
      <c t="s">
        <v>27</v>
      </c>
    </row>
    <row r="23" spans="1:5" ht="25.5">
      <c r="A23" s="35" t="s">
        <v>55</v>
      </c>
      <c r="E23" s="39" t="s">
        <v>112</v>
      </c>
    </row>
    <row r="24" spans="1:5" ht="12.75">
      <c r="A24" s="35" t="s">
        <v>57</v>
      </c>
      <c r="E24" s="40" t="s">
        <v>1498</v>
      </c>
    </row>
    <row r="25" spans="1:5" ht="127.5">
      <c r="A25" t="s">
        <v>58</v>
      </c>
      <c r="E25" s="39" t="s">
        <v>195</v>
      </c>
    </row>
    <row r="26" spans="1:16" ht="25.5">
      <c r="A26" t="s">
        <v>49</v>
      </c>
      <c s="34" t="s">
        <v>70</v>
      </c>
      <c s="34" t="s">
        <v>728</v>
      </c>
      <c s="35" t="s">
        <v>729</v>
      </c>
      <c s="6" t="s">
        <v>730</v>
      </c>
      <c s="36" t="s">
        <v>111</v>
      </c>
      <c s="37">
        <v>793.721</v>
      </c>
      <c s="36">
        <v>0</v>
      </c>
      <c s="36">
        <f>ROUND(G26*H26,6)</f>
      </c>
      <c r="L26" s="38">
        <v>0</v>
      </c>
      <c s="32">
        <f>ROUND(ROUND(L26,2)*ROUND(G26,3),2)</f>
      </c>
      <c s="36" t="s">
        <v>104</v>
      </c>
      <c>
        <f>(M26*21)/100</f>
      </c>
      <c t="s">
        <v>27</v>
      </c>
    </row>
    <row r="27" spans="1:5" ht="25.5">
      <c r="A27" s="35" t="s">
        <v>55</v>
      </c>
      <c r="E27" s="39" t="s">
        <v>112</v>
      </c>
    </row>
    <row r="28" spans="1:5" ht="12.75">
      <c r="A28" s="35" t="s">
        <v>57</v>
      </c>
      <c r="E28" s="40" t="s">
        <v>1499</v>
      </c>
    </row>
    <row r="29" spans="1:5" ht="165.75">
      <c r="A29" t="s">
        <v>58</v>
      </c>
      <c r="E29" s="39" t="s">
        <v>114</v>
      </c>
    </row>
    <row r="30" spans="1:16" ht="25.5">
      <c r="A30" t="s">
        <v>49</v>
      </c>
      <c s="34" t="s">
        <v>76</v>
      </c>
      <c s="34" t="s">
        <v>199</v>
      </c>
      <c s="35" t="s">
        <v>200</v>
      </c>
      <c s="6" t="s">
        <v>1500</v>
      </c>
      <c s="36" t="s">
        <v>111</v>
      </c>
      <c s="37">
        <v>422.25</v>
      </c>
      <c s="36">
        <v>0</v>
      </c>
      <c s="36">
        <f>ROUND(G30*H30,6)</f>
      </c>
      <c r="L30" s="38">
        <v>0</v>
      </c>
      <c s="32">
        <f>ROUND(ROUND(L30,2)*ROUND(G30,3),2)</f>
      </c>
      <c s="36" t="s">
        <v>104</v>
      </c>
      <c>
        <f>(M30*21)/100</f>
      </c>
      <c t="s">
        <v>27</v>
      </c>
    </row>
    <row r="31" spans="1:5" ht="25.5">
      <c r="A31" s="35" t="s">
        <v>55</v>
      </c>
      <c r="E31" s="39" t="s">
        <v>112</v>
      </c>
    </row>
    <row r="32" spans="1:5" ht="38.25">
      <c r="A32" s="35" t="s">
        <v>57</v>
      </c>
      <c r="E32" s="40" t="s">
        <v>1501</v>
      </c>
    </row>
    <row r="33" spans="1:5" ht="165.75">
      <c r="A33" t="s">
        <v>58</v>
      </c>
      <c r="E33" s="39" t="s">
        <v>114</v>
      </c>
    </row>
    <row r="34" spans="1:16" ht="25.5">
      <c r="A34" t="s">
        <v>49</v>
      </c>
      <c s="34" t="s">
        <v>79</v>
      </c>
      <c s="34" t="s">
        <v>938</v>
      </c>
      <c s="35" t="s">
        <v>939</v>
      </c>
      <c s="6" t="s">
        <v>940</v>
      </c>
      <c s="36" t="s">
        <v>111</v>
      </c>
      <c s="37">
        <v>1</v>
      </c>
      <c s="36">
        <v>0</v>
      </c>
      <c s="36">
        <f>ROUND(G34*H34,6)</f>
      </c>
      <c r="L34" s="38">
        <v>0</v>
      </c>
      <c s="32">
        <f>ROUND(ROUND(L34,2)*ROUND(G34,3),2)</f>
      </c>
      <c s="36" t="s">
        <v>104</v>
      </c>
      <c>
        <f>(M34*21)/100</f>
      </c>
      <c t="s">
        <v>27</v>
      </c>
    </row>
    <row r="35" spans="1:5" ht="25.5">
      <c r="A35" s="35" t="s">
        <v>55</v>
      </c>
      <c r="E35" s="39" t="s">
        <v>112</v>
      </c>
    </row>
    <row r="36" spans="1:5" ht="25.5">
      <c r="A36" s="35" t="s">
        <v>57</v>
      </c>
      <c r="E36" s="40" t="s">
        <v>1502</v>
      </c>
    </row>
    <row r="37" spans="1:5" ht="165.75">
      <c r="A37" t="s">
        <v>58</v>
      </c>
      <c r="E37" s="39" t="s">
        <v>114</v>
      </c>
    </row>
    <row r="38" spans="1:16" ht="25.5">
      <c r="A38" t="s">
        <v>49</v>
      </c>
      <c s="34" t="s">
        <v>82</v>
      </c>
      <c s="34" t="s">
        <v>543</v>
      </c>
      <c s="35" t="s">
        <v>544</v>
      </c>
      <c s="6" t="s">
        <v>545</v>
      </c>
      <c s="36" t="s">
        <v>111</v>
      </c>
      <c s="37">
        <v>665.598</v>
      </c>
      <c s="36">
        <v>0</v>
      </c>
      <c s="36">
        <f>ROUND(G38*H38,6)</f>
      </c>
      <c r="L38" s="38">
        <v>0</v>
      </c>
      <c s="32">
        <f>ROUND(ROUND(L38,2)*ROUND(G38,3),2)</f>
      </c>
      <c s="36" t="s">
        <v>104</v>
      </c>
      <c>
        <f>(M38*21)/100</f>
      </c>
      <c t="s">
        <v>27</v>
      </c>
    </row>
    <row r="39" spans="1:5" ht="25.5">
      <c r="A39" s="35" t="s">
        <v>55</v>
      </c>
      <c r="E39" s="39" t="s">
        <v>112</v>
      </c>
    </row>
    <row r="40" spans="1:5" ht="38.25">
      <c r="A40" s="35" t="s">
        <v>57</v>
      </c>
      <c r="E40" s="40" t="s">
        <v>1503</v>
      </c>
    </row>
    <row r="41" spans="1:5" ht="165.75">
      <c r="A41" t="s">
        <v>58</v>
      </c>
      <c r="E41" s="39" t="s">
        <v>114</v>
      </c>
    </row>
    <row r="42" spans="1:16" ht="25.5">
      <c r="A42" t="s">
        <v>49</v>
      </c>
      <c s="34" t="s">
        <v>87</v>
      </c>
      <c s="34" t="s">
        <v>1091</v>
      </c>
      <c s="35" t="s">
        <v>1092</v>
      </c>
      <c s="6" t="s">
        <v>1093</v>
      </c>
      <c s="36" t="s">
        <v>111</v>
      </c>
      <c s="37">
        <v>116.866</v>
      </c>
      <c s="36">
        <v>0</v>
      </c>
      <c s="36">
        <f>ROUND(G42*H42,6)</f>
      </c>
      <c r="L42" s="38">
        <v>0</v>
      </c>
      <c s="32">
        <f>ROUND(ROUND(L42,2)*ROUND(G42,3),2)</f>
      </c>
      <c s="36" t="s">
        <v>104</v>
      </c>
      <c>
        <f>(M42*21)/100</f>
      </c>
      <c t="s">
        <v>27</v>
      </c>
    </row>
    <row r="43" spans="1:5" ht="25.5">
      <c r="A43" s="35" t="s">
        <v>55</v>
      </c>
      <c r="E43" s="39" t="s">
        <v>112</v>
      </c>
    </row>
    <row r="44" spans="1:5" ht="25.5">
      <c r="A44" s="35" t="s">
        <v>57</v>
      </c>
      <c r="E44" s="40" t="s">
        <v>1504</v>
      </c>
    </row>
    <row r="45" spans="1:5" ht="165.75">
      <c r="A45" t="s">
        <v>58</v>
      </c>
      <c r="E45" s="39" t="s">
        <v>114</v>
      </c>
    </row>
    <row r="46" spans="1:16" ht="25.5">
      <c r="A46" t="s">
        <v>49</v>
      </c>
      <c s="34" t="s">
        <v>91</v>
      </c>
      <c s="34" t="s">
        <v>1505</v>
      </c>
      <c s="35" t="s">
        <v>1506</v>
      </c>
      <c s="6" t="s">
        <v>1507</v>
      </c>
      <c s="36" t="s">
        <v>111</v>
      </c>
      <c s="37">
        <v>4.388</v>
      </c>
      <c s="36">
        <v>0</v>
      </c>
      <c s="36">
        <f>ROUND(G46*H46,6)</f>
      </c>
      <c r="L46" s="38">
        <v>0</v>
      </c>
      <c s="32">
        <f>ROUND(ROUND(L46,2)*ROUND(G46,3),2)</f>
      </c>
      <c s="36" t="s">
        <v>104</v>
      </c>
      <c>
        <f>(M46*21)/100</f>
      </c>
      <c t="s">
        <v>27</v>
      </c>
    </row>
    <row r="47" spans="1:5" ht="25.5">
      <c r="A47" s="35" t="s">
        <v>55</v>
      </c>
      <c r="E47" s="39" t="s">
        <v>112</v>
      </c>
    </row>
    <row r="48" spans="1:5" ht="76.5">
      <c r="A48" s="35" t="s">
        <v>57</v>
      </c>
      <c r="E48" s="40" t="s">
        <v>1508</v>
      </c>
    </row>
    <row r="49" spans="1:5" ht="165.75">
      <c r="A49" t="s">
        <v>58</v>
      </c>
      <c r="E49" s="39" t="s">
        <v>114</v>
      </c>
    </row>
    <row r="50" spans="1:16" ht="25.5">
      <c r="A50" t="s">
        <v>49</v>
      </c>
      <c s="34" t="s">
        <v>94</v>
      </c>
      <c s="34" t="s">
        <v>1509</v>
      </c>
      <c s="35" t="s">
        <v>1510</v>
      </c>
      <c s="6" t="s">
        <v>1511</v>
      </c>
      <c s="36" t="s">
        <v>111</v>
      </c>
      <c s="37">
        <v>1</v>
      </c>
      <c s="36">
        <v>0</v>
      </c>
      <c s="36">
        <f>ROUND(G50*H50,6)</f>
      </c>
      <c r="L50" s="38">
        <v>0</v>
      </c>
      <c s="32">
        <f>ROUND(ROUND(L50,2)*ROUND(G50,3),2)</f>
      </c>
      <c s="36" t="s">
        <v>104</v>
      </c>
      <c>
        <f>(M50*21)/100</f>
      </c>
      <c t="s">
        <v>27</v>
      </c>
    </row>
    <row r="51" spans="1:5" ht="25.5">
      <c r="A51" s="35" t="s">
        <v>55</v>
      </c>
      <c r="E51" s="39" t="s">
        <v>112</v>
      </c>
    </row>
    <row r="52" spans="1:5" ht="25.5">
      <c r="A52" s="35" t="s">
        <v>57</v>
      </c>
      <c r="E52" s="40" t="s">
        <v>1502</v>
      </c>
    </row>
    <row r="53" spans="1:5" ht="165.75">
      <c r="A53" t="s">
        <v>58</v>
      </c>
      <c r="E53" s="39" t="s">
        <v>114</v>
      </c>
    </row>
    <row r="54" spans="1:16" ht="25.5">
      <c r="A54" t="s">
        <v>49</v>
      </c>
      <c s="34" t="s">
        <v>98</v>
      </c>
      <c s="34" t="s">
        <v>1512</v>
      </c>
      <c s="35" t="s">
        <v>1513</v>
      </c>
      <c s="6" t="s">
        <v>1514</v>
      </c>
      <c s="36" t="s">
        <v>111</v>
      </c>
      <c s="37">
        <v>2</v>
      </c>
      <c s="36">
        <v>0</v>
      </c>
      <c s="36">
        <f>ROUND(G54*H54,6)</f>
      </c>
      <c r="L54" s="38">
        <v>0</v>
      </c>
      <c s="32">
        <f>ROUND(ROUND(L54,2)*ROUND(G54,3),2)</f>
      </c>
      <c s="36" t="s">
        <v>104</v>
      </c>
      <c>
        <f>(M54*21)/100</f>
      </c>
      <c t="s">
        <v>27</v>
      </c>
    </row>
    <row r="55" spans="1:5" ht="25.5">
      <c r="A55" s="35" t="s">
        <v>55</v>
      </c>
      <c r="E55" s="39" t="s">
        <v>112</v>
      </c>
    </row>
    <row r="56" spans="1:5" ht="25.5">
      <c r="A56" s="35" t="s">
        <v>57</v>
      </c>
      <c r="E56" s="40" t="s">
        <v>1515</v>
      </c>
    </row>
    <row r="57" spans="1:5" ht="165.75">
      <c r="A57" t="s">
        <v>58</v>
      </c>
      <c r="E57" s="39" t="s">
        <v>114</v>
      </c>
    </row>
    <row r="58" spans="1:16" ht="38.25">
      <c r="A58" t="s">
        <v>49</v>
      </c>
      <c s="34" t="s">
        <v>101</v>
      </c>
      <c s="34" t="s">
        <v>1516</v>
      </c>
      <c s="35" t="s">
        <v>1517</v>
      </c>
      <c s="6" t="s">
        <v>1518</v>
      </c>
      <c s="36" t="s">
        <v>111</v>
      </c>
      <c s="37">
        <v>1</v>
      </c>
      <c s="36">
        <v>0</v>
      </c>
      <c s="36">
        <f>ROUND(G58*H58,6)</f>
      </c>
      <c r="L58" s="38">
        <v>0</v>
      </c>
      <c s="32">
        <f>ROUND(ROUND(L58,2)*ROUND(G58,3),2)</f>
      </c>
      <c s="36" t="s">
        <v>104</v>
      </c>
      <c>
        <f>(M58*21)/100</f>
      </c>
      <c t="s">
        <v>27</v>
      </c>
    </row>
    <row r="59" spans="1:5" ht="25.5">
      <c r="A59" s="35" t="s">
        <v>55</v>
      </c>
      <c r="E59" s="39" t="s">
        <v>112</v>
      </c>
    </row>
    <row r="60" spans="1:5" ht="25.5">
      <c r="A60" s="35" t="s">
        <v>57</v>
      </c>
      <c r="E60" s="40" t="s">
        <v>1519</v>
      </c>
    </row>
    <row r="61" spans="1:5" ht="165.75">
      <c r="A61" t="s">
        <v>58</v>
      </c>
      <c r="E61" s="39" t="s">
        <v>1520</v>
      </c>
    </row>
    <row r="62" spans="1:16" ht="25.5">
      <c r="A62" t="s">
        <v>49</v>
      </c>
      <c s="34" t="s">
        <v>107</v>
      </c>
      <c s="34" t="s">
        <v>1521</v>
      </c>
      <c s="35" t="s">
        <v>1522</v>
      </c>
      <c s="6" t="s">
        <v>1523</v>
      </c>
      <c s="36" t="s">
        <v>111</v>
      </c>
      <c s="37">
        <v>90</v>
      </c>
      <c s="36">
        <v>0</v>
      </c>
      <c s="36">
        <f>ROUND(G62*H62,6)</f>
      </c>
      <c r="L62" s="38">
        <v>0</v>
      </c>
      <c s="32">
        <f>ROUND(ROUND(L62,2)*ROUND(G62,3),2)</f>
      </c>
      <c s="36" t="s">
        <v>104</v>
      </c>
      <c>
        <f>(M62*21)/100</f>
      </c>
      <c t="s">
        <v>27</v>
      </c>
    </row>
    <row r="63" spans="1:5" ht="25.5">
      <c r="A63" s="35" t="s">
        <v>55</v>
      </c>
      <c r="E63" s="39" t="s">
        <v>112</v>
      </c>
    </row>
    <row r="64" spans="1:5" ht="12.75">
      <c r="A64" s="35" t="s">
        <v>57</v>
      </c>
      <c r="E64" s="40" t="s">
        <v>1524</v>
      </c>
    </row>
    <row r="65" spans="1:5" ht="165.75">
      <c r="A65" t="s">
        <v>58</v>
      </c>
      <c r="E65" s="39" t="s">
        <v>1520</v>
      </c>
    </row>
    <row r="66" spans="1:16" ht="25.5">
      <c r="A66" t="s">
        <v>49</v>
      </c>
      <c s="34" t="s">
        <v>159</v>
      </c>
      <c s="34" t="s">
        <v>1525</v>
      </c>
      <c s="35" t="s">
        <v>1526</v>
      </c>
      <c s="6" t="s">
        <v>1527</v>
      </c>
      <c s="36" t="s">
        <v>111</v>
      </c>
      <c s="37">
        <v>0.3</v>
      </c>
      <c s="36">
        <v>0</v>
      </c>
      <c s="36">
        <f>ROUND(G66*H66,6)</f>
      </c>
      <c r="L66" s="38">
        <v>0</v>
      </c>
      <c s="32">
        <f>ROUND(ROUND(L66,2)*ROUND(G66,3),2)</f>
      </c>
      <c s="36" t="s">
        <v>104</v>
      </c>
      <c>
        <f>(M66*21)/100</f>
      </c>
      <c t="s">
        <v>27</v>
      </c>
    </row>
    <row r="67" spans="1:5" ht="25.5">
      <c r="A67" s="35" t="s">
        <v>55</v>
      </c>
      <c r="E67" s="39" t="s">
        <v>112</v>
      </c>
    </row>
    <row r="68" spans="1:5" ht="25.5">
      <c r="A68" s="35" t="s">
        <v>57</v>
      </c>
      <c r="E68" s="40" t="s">
        <v>1528</v>
      </c>
    </row>
    <row r="69" spans="1:5" ht="165.75">
      <c r="A69" t="s">
        <v>58</v>
      </c>
      <c r="E69" s="39" t="s">
        <v>1520</v>
      </c>
    </row>
    <row r="70" spans="1:16" ht="25.5">
      <c r="A70" t="s">
        <v>49</v>
      </c>
      <c s="34" t="s">
        <v>163</v>
      </c>
      <c s="34" t="s">
        <v>205</v>
      </c>
      <c s="35" t="s">
        <v>206</v>
      </c>
      <c s="6" t="s">
        <v>1529</v>
      </c>
      <c s="36" t="s">
        <v>111</v>
      </c>
      <c s="37">
        <v>2</v>
      </c>
      <c s="36">
        <v>0</v>
      </c>
      <c s="36">
        <f>ROUND(G70*H70,6)</f>
      </c>
      <c r="L70" s="38">
        <v>0</v>
      </c>
      <c s="32">
        <f>ROUND(ROUND(L70,2)*ROUND(G70,3),2)</f>
      </c>
      <c s="36" t="s">
        <v>104</v>
      </c>
      <c>
        <f>(M70*21)/100</f>
      </c>
      <c t="s">
        <v>27</v>
      </c>
    </row>
    <row r="71" spans="1:5" ht="25.5">
      <c r="A71" s="35" t="s">
        <v>55</v>
      </c>
      <c r="E71" s="39" t="s">
        <v>112</v>
      </c>
    </row>
    <row r="72" spans="1:5" ht="25.5">
      <c r="A72" s="35" t="s">
        <v>57</v>
      </c>
      <c r="E72" s="40" t="s">
        <v>1515</v>
      </c>
    </row>
    <row r="73" spans="1:5" ht="165.75">
      <c r="A73" t="s">
        <v>58</v>
      </c>
      <c r="E73" s="39" t="s">
        <v>114</v>
      </c>
    </row>
    <row r="74" spans="1:16" ht="25.5">
      <c r="A74" t="s">
        <v>49</v>
      </c>
      <c s="34" t="s">
        <v>167</v>
      </c>
      <c s="34" t="s">
        <v>1530</v>
      </c>
      <c s="35" t="s">
        <v>1531</v>
      </c>
      <c s="6" t="s">
        <v>1532</v>
      </c>
      <c s="36" t="s">
        <v>111</v>
      </c>
      <c s="37">
        <v>1</v>
      </c>
      <c s="36">
        <v>0</v>
      </c>
      <c s="36">
        <f>ROUND(G74*H74,6)</f>
      </c>
      <c r="L74" s="38">
        <v>0</v>
      </c>
      <c s="32">
        <f>ROUND(ROUND(L74,2)*ROUND(G74,3),2)</f>
      </c>
      <c s="36" t="s">
        <v>104</v>
      </c>
      <c>
        <f>(M74*21)/100</f>
      </c>
      <c t="s">
        <v>27</v>
      </c>
    </row>
    <row r="75" spans="1:5" ht="25.5">
      <c r="A75" s="35" t="s">
        <v>55</v>
      </c>
      <c r="E75" s="39" t="s">
        <v>112</v>
      </c>
    </row>
    <row r="76" spans="1:5" ht="25.5">
      <c r="A76" s="35" t="s">
        <v>57</v>
      </c>
      <c r="E76" s="40" t="s">
        <v>1519</v>
      </c>
    </row>
    <row r="77" spans="1:5" ht="165.75">
      <c r="A77" t="s">
        <v>58</v>
      </c>
      <c r="E77" s="39" t="s">
        <v>114</v>
      </c>
    </row>
    <row r="78" spans="1:16" ht="25.5">
      <c r="A78" t="s">
        <v>49</v>
      </c>
      <c s="34" t="s">
        <v>170</v>
      </c>
      <c s="34" t="s">
        <v>1095</v>
      </c>
      <c s="35" t="s">
        <v>1096</v>
      </c>
      <c s="6" t="s">
        <v>1097</v>
      </c>
      <c s="36" t="s">
        <v>111</v>
      </c>
      <c s="37">
        <v>1</v>
      </c>
      <c s="36">
        <v>0</v>
      </c>
      <c s="36">
        <f>ROUND(G78*H78,6)</f>
      </c>
      <c r="L78" s="38">
        <v>0</v>
      </c>
      <c s="32">
        <f>ROUND(ROUND(L78,2)*ROUND(G78,3),2)</f>
      </c>
      <c s="36" t="s">
        <v>104</v>
      </c>
      <c>
        <f>(M78*21)/100</f>
      </c>
      <c t="s">
        <v>27</v>
      </c>
    </row>
    <row r="79" spans="1:5" ht="25.5">
      <c r="A79" s="35" t="s">
        <v>55</v>
      </c>
      <c r="E79" s="39" t="s">
        <v>112</v>
      </c>
    </row>
    <row r="80" spans="1:5" ht="25.5">
      <c r="A80" s="35" t="s">
        <v>57</v>
      </c>
      <c r="E80" s="40" t="s">
        <v>1519</v>
      </c>
    </row>
    <row r="81" spans="1:5" ht="165.75">
      <c r="A81" t="s">
        <v>58</v>
      </c>
      <c r="E81" s="39" t="s">
        <v>114</v>
      </c>
    </row>
    <row r="82" spans="1:16" ht="25.5">
      <c r="A82" t="s">
        <v>49</v>
      </c>
      <c s="34" t="s">
        <v>173</v>
      </c>
      <c s="34" t="s">
        <v>1533</v>
      </c>
      <c s="35" t="s">
        <v>1534</v>
      </c>
      <c s="6" t="s">
        <v>1535</v>
      </c>
      <c s="36" t="s">
        <v>111</v>
      </c>
      <c s="37">
        <v>0.1</v>
      </c>
      <c s="36">
        <v>0</v>
      </c>
      <c s="36">
        <f>ROUND(G82*H82,6)</f>
      </c>
      <c r="L82" s="38">
        <v>0</v>
      </c>
      <c s="32">
        <f>ROUND(ROUND(L82,2)*ROUND(G82,3),2)</f>
      </c>
      <c s="36" t="s">
        <v>104</v>
      </c>
      <c>
        <f>(M82*21)/100</f>
      </c>
      <c t="s">
        <v>27</v>
      </c>
    </row>
    <row r="83" spans="1:5" ht="25.5">
      <c r="A83" s="35" t="s">
        <v>55</v>
      </c>
      <c r="E83" s="39" t="s">
        <v>112</v>
      </c>
    </row>
    <row r="84" spans="1:5" ht="25.5">
      <c r="A84" s="35" t="s">
        <v>57</v>
      </c>
      <c r="E84" s="40" t="s">
        <v>1536</v>
      </c>
    </row>
    <row r="85" spans="1:5" ht="165.75">
      <c r="A85" t="s">
        <v>58</v>
      </c>
      <c r="E85" s="39" t="s">
        <v>114</v>
      </c>
    </row>
    <row r="86" spans="1:16" ht="25.5">
      <c r="A86" t="s">
        <v>49</v>
      </c>
      <c s="34" t="s">
        <v>177</v>
      </c>
      <c s="34" t="s">
        <v>1537</v>
      </c>
      <c s="35" t="s">
        <v>1538</v>
      </c>
      <c s="6" t="s">
        <v>1539</v>
      </c>
      <c s="36" t="s">
        <v>111</v>
      </c>
      <c s="37">
        <v>0.1</v>
      </c>
      <c s="36">
        <v>0</v>
      </c>
      <c s="36">
        <f>ROUND(G86*H86,6)</f>
      </c>
      <c r="L86" s="38">
        <v>0</v>
      </c>
      <c s="32">
        <f>ROUND(ROUND(L86,2)*ROUND(G86,3),2)</f>
      </c>
      <c s="36" t="s">
        <v>104</v>
      </c>
      <c>
        <f>(M86*21)/100</f>
      </c>
      <c t="s">
        <v>27</v>
      </c>
    </row>
    <row r="87" spans="1:5" ht="25.5">
      <c r="A87" s="35" t="s">
        <v>55</v>
      </c>
      <c r="E87" s="39" t="s">
        <v>112</v>
      </c>
    </row>
    <row r="88" spans="1:5" ht="25.5">
      <c r="A88" s="35" t="s">
        <v>57</v>
      </c>
      <c r="E88" s="40" t="s">
        <v>1536</v>
      </c>
    </row>
    <row r="89" spans="1:5" ht="165.75">
      <c r="A89" t="s">
        <v>58</v>
      </c>
      <c r="E89" s="39" t="s">
        <v>114</v>
      </c>
    </row>
    <row r="90" spans="1:16" ht="25.5">
      <c r="A90" t="s">
        <v>49</v>
      </c>
      <c s="34" t="s">
        <v>182</v>
      </c>
      <c s="34" t="s">
        <v>1099</v>
      </c>
      <c s="35" t="s">
        <v>1100</v>
      </c>
      <c s="6" t="s">
        <v>1101</v>
      </c>
      <c s="36" t="s">
        <v>111</v>
      </c>
      <c s="37">
        <v>0.1</v>
      </c>
      <c s="36">
        <v>0</v>
      </c>
      <c s="36">
        <f>ROUND(G90*H90,6)</f>
      </c>
      <c r="L90" s="38">
        <v>0</v>
      </c>
      <c s="32">
        <f>ROUND(ROUND(L90,2)*ROUND(G90,3),2)</f>
      </c>
      <c s="36" t="s">
        <v>104</v>
      </c>
      <c>
        <f>(M90*21)/100</f>
      </c>
      <c t="s">
        <v>27</v>
      </c>
    </row>
    <row r="91" spans="1:5" ht="25.5">
      <c r="A91" s="35" t="s">
        <v>55</v>
      </c>
      <c r="E91" s="39" t="s">
        <v>112</v>
      </c>
    </row>
    <row r="92" spans="1:5" ht="25.5">
      <c r="A92" s="35" t="s">
        <v>57</v>
      </c>
      <c r="E92" s="40" t="s">
        <v>1536</v>
      </c>
    </row>
    <row r="93" spans="1:5" ht="165.75">
      <c r="A93" t="s">
        <v>58</v>
      </c>
      <c r="E93" s="39" t="s">
        <v>114</v>
      </c>
    </row>
    <row r="94" spans="1:16" ht="25.5">
      <c r="A94" t="s">
        <v>49</v>
      </c>
      <c s="34" t="s">
        <v>186</v>
      </c>
      <c s="34" t="s">
        <v>1102</v>
      </c>
      <c s="35" t="s">
        <v>1103</v>
      </c>
      <c s="6" t="s">
        <v>1104</v>
      </c>
      <c s="36" t="s">
        <v>111</v>
      </c>
      <c s="37">
        <v>1</v>
      </c>
      <c s="36">
        <v>0</v>
      </c>
      <c s="36">
        <f>ROUND(G94*H94,6)</f>
      </c>
      <c r="L94" s="38">
        <v>0</v>
      </c>
      <c s="32">
        <f>ROUND(ROUND(L94,2)*ROUND(G94,3),2)</f>
      </c>
      <c s="36" t="s">
        <v>104</v>
      </c>
      <c>
        <f>(M94*21)/100</f>
      </c>
      <c t="s">
        <v>27</v>
      </c>
    </row>
    <row r="95" spans="1:5" ht="25.5">
      <c r="A95" s="35" t="s">
        <v>55</v>
      </c>
      <c r="E95" s="39" t="s">
        <v>112</v>
      </c>
    </row>
    <row r="96" spans="1:5" ht="25.5">
      <c r="A96" s="35" t="s">
        <v>57</v>
      </c>
      <c r="E96" s="40" t="s">
        <v>1519</v>
      </c>
    </row>
    <row r="97" spans="1:5" ht="165.75">
      <c r="A97" t="s">
        <v>58</v>
      </c>
      <c r="E97" s="39" t="s">
        <v>114</v>
      </c>
    </row>
    <row r="98" spans="1:16" ht="25.5">
      <c r="A98" t="s">
        <v>49</v>
      </c>
      <c s="34" t="s">
        <v>190</v>
      </c>
      <c s="34" t="s">
        <v>1106</v>
      </c>
      <c s="35" t="s">
        <v>1107</v>
      </c>
      <c s="6" t="s">
        <v>1108</v>
      </c>
      <c s="36" t="s">
        <v>111</v>
      </c>
      <c s="37">
        <v>24.491</v>
      </c>
      <c s="36">
        <v>0</v>
      </c>
      <c s="36">
        <f>ROUND(G98*H98,6)</f>
      </c>
      <c r="L98" s="38">
        <v>0</v>
      </c>
      <c s="32">
        <f>ROUND(ROUND(L98,2)*ROUND(G98,3),2)</f>
      </c>
      <c s="36" t="s">
        <v>104</v>
      </c>
      <c>
        <f>(M98*21)/100</f>
      </c>
      <c t="s">
        <v>27</v>
      </c>
    </row>
    <row r="99" spans="1:5" ht="25.5">
      <c r="A99" s="35" t="s">
        <v>55</v>
      </c>
      <c r="E99" s="39" t="s">
        <v>112</v>
      </c>
    </row>
    <row r="100" spans="1:5" ht="178.5">
      <c r="A100" s="35" t="s">
        <v>57</v>
      </c>
      <c r="E100" s="40" t="s">
        <v>1540</v>
      </c>
    </row>
    <row r="101" spans="1:5" ht="165.75">
      <c r="A101" t="s">
        <v>58</v>
      </c>
      <c r="E101" s="39" t="s">
        <v>114</v>
      </c>
    </row>
    <row r="102" spans="1:13" ht="12.75">
      <c r="A102" t="s">
        <v>46</v>
      </c>
      <c r="C102" s="31" t="s">
        <v>1541</v>
      </c>
      <c r="E102" s="33" t="s">
        <v>542</v>
      </c>
      <c r="J102" s="32">
        <f>0</f>
      </c>
      <c s="32">
        <f>0</f>
      </c>
      <c s="32">
        <f>0+L103+L107+L111+L115+L119+L123+L127</f>
      </c>
      <c s="32">
        <f>0+M103+M107+M111+M115+M119+M123+M127</f>
      </c>
    </row>
    <row r="103" spans="1:16" ht="25.5">
      <c r="A103" t="s">
        <v>49</v>
      </c>
      <c s="34" t="s">
        <v>196</v>
      </c>
      <c s="34" t="s">
        <v>543</v>
      </c>
      <c s="35" t="s">
        <v>544</v>
      </c>
      <c s="6" t="s">
        <v>545</v>
      </c>
      <c s="36" t="s">
        <v>111</v>
      </c>
      <c s="37">
        <v>16.017</v>
      </c>
      <c s="36">
        <v>0</v>
      </c>
      <c s="36">
        <f>ROUND(G103*H103,6)</f>
      </c>
      <c r="L103" s="38">
        <v>0</v>
      </c>
      <c s="32">
        <f>ROUND(ROUND(L103,2)*ROUND(G103,3),2)</f>
      </c>
      <c s="36" t="s">
        <v>104</v>
      </c>
      <c>
        <f>(M103*21)/100</f>
      </c>
      <c t="s">
        <v>27</v>
      </c>
    </row>
    <row r="104" spans="1:5" ht="25.5">
      <c r="A104" s="35" t="s">
        <v>55</v>
      </c>
      <c r="E104" s="39" t="s">
        <v>112</v>
      </c>
    </row>
    <row r="105" spans="1:5" ht="25.5">
      <c r="A105" s="35" t="s">
        <v>57</v>
      </c>
      <c r="E105" s="40" t="s">
        <v>1542</v>
      </c>
    </row>
    <row r="106" spans="1:5" ht="165.75">
      <c r="A106" t="s">
        <v>58</v>
      </c>
      <c r="E106" s="39" t="s">
        <v>114</v>
      </c>
    </row>
    <row r="107" spans="1:16" ht="25.5">
      <c r="A107" t="s">
        <v>49</v>
      </c>
      <c s="34" t="s">
        <v>198</v>
      </c>
      <c s="34" t="s">
        <v>1512</v>
      </c>
      <c s="35" t="s">
        <v>1513</v>
      </c>
      <c s="6" t="s">
        <v>1514</v>
      </c>
      <c s="36" t="s">
        <v>111</v>
      </c>
      <c s="37">
        <v>1</v>
      </c>
      <c s="36">
        <v>0</v>
      </c>
      <c s="36">
        <f>ROUND(G107*H107,6)</f>
      </c>
      <c r="L107" s="38">
        <v>0</v>
      </c>
      <c s="32">
        <f>ROUND(ROUND(L107,2)*ROUND(G107,3),2)</f>
      </c>
      <c s="36" t="s">
        <v>104</v>
      </c>
      <c>
        <f>(M107*21)/100</f>
      </c>
      <c t="s">
        <v>27</v>
      </c>
    </row>
    <row r="108" spans="1:5" ht="25.5">
      <c r="A108" s="35" t="s">
        <v>55</v>
      </c>
      <c r="E108" s="39" t="s">
        <v>112</v>
      </c>
    </row>
    <row r="109" spans="1:5" ht="25.5">
      <c r="A109" s="35" t="s">
        <v>57</v>
      </c>
      <c r="E109" s="40" t="s">
        <v>1502</v>
      </c>
    </row>
    <row r="110" spans="1:5" ht="165.75">
      <c r="A110" t="s">
        <v>58</v>
      </c>
      <c r="E110" s="39" t="s">
        <v>114</v>
      </c>
    </row>
    <row r="111" spans="1:16" ht="25.5">
      <c r="A111" t="s">
        <v>49</v>
      </c>
      <c s="34" t="s">
        <v>204</v>
      </c>
      <c s="34" t="s">
        <v>555</v>
      </c>
      <c s="35" t="s">
        <v>556</v>
      </c>
      <c s="6" t="s">
        <v>557</v>
      </c>
      <c s="36" t="s">
        <v>111</v>
      </c>
      <c s="37">
        <v>0.5</v>
      </c>
      <c s="36">
        <v>0</v>
      </c>
      <c s="36">
        <f>ROUND(G111*H111,6)</f>
      </c>
      <c r="L111" s="38">
        <v>0</v>
      </c>
      <c s="32">
        <f>ROUND(ROUND(L111,2)*ROUND(G111,3),2)</f>
      </c>
      <c s="36" t="s">
        <v>104</v>
      </c>
      <c>
        <f>(M111*21)/100</f>
      </c>
      <c t="s">
        <v>27</v>
      </c>
    </row>
    <row r="112" spans="1:5" ht="25.5">
      <c r="A112" s="35" t="s">
        <v>55</v>
      </c>
      <c r="E112" s="39" t="s">
        <v>112</v>
      </c>
    </row>
    <row r="113" spans="1:5" ht="25.5">
      <c r="A113" s="35" t="s">
        <v>57</v>
      </c>
      <c r="E113" s="40" t="s">
        <v>1543</v>
      </c>
    </row>
    <row r="114" spans="1:5" ht="165.75">
      <c r="A114" t="s">
        <v>58</v>
      </c>
      <c r="E114" s="39" t="s">
        <v>114</v>
      </c>
    </row>
    <row r="115" spans="1:16" ht="25.5">
      <c r="A115" t="s">
        <v>49</v>
      </c>
      <c s="34" t="s">
        <v>298</v>
      </c>
      <c s="34" t="s">
        <v>1525</v>
      </c>
      <c s="35" t="s">
        <v>1526</v>
      </c>
      <c s="6" t="s">
        <v>1527</v>
      </c>
      <c s="36" t="s">
        <v>111</v>
      </c>
      <c s="37">
        <v>0.6</v>
      </c>
      <c s="36">
        <v>0</v>
      </c>
      <c s="36">
        <f>ROUND(G115*H115,6)</f>
      </c>
      <c r="L115" s="38">
        <v>0</v>
      </c>
      <c s="32">
        <f>ROUND(ROUND(L115,2)*ROUND(G115,3),2)</f>
      </c>
      <c s="36" t="s">
        <v>104</v>
      </c>
      <c>
        <f>(M115*21)/100</f>
      </c>
      <c t="s">
        <v>27</v>
      </c>
    </row>
    <row r="116" spans="1:5" ht="25.5">
      <c r="A116" s="35" t="s">
        <v>55</v>
      </c>
      <c r="E116" s="39" t="s">
        <v>112</v>
      </c>
    </row>
    <row r="117" spans="1:5" ht="25.5">
      <c r="A117" s="35" t="s">
        <v>57</v>
      </c>
      <c r="E117" s="40" t="s">
        <v>1544</v>
      </c>
    </row>
    <row r="118" spans="1:5" ht="165.75">
      <c r="A118" t="s">
        <v>58</v>
      </c>
      <c r="E118" s="39" t="s">
        <v>114</v>
      </c>
    </row>
    <row r="119" spans="1:16" ht="25.5">
      <c r="A119" t="s">
        <v>49</v>
      </c>
      <c s="34" t="s">
        <v>301</v>
      </c>
      <c s="34" t="s">
        <v>1545</v>
      </c>
      <c s="35" t="s">
        <v>1546</v>
      </c>
      <c s="6" t="s">
        <v>1547</v>
      </c>
      <c s="36" t="s">
        <v>111</v>
      </c>
      <c s="37">
        <v>34.029</v>
      </c>
      <c s="36">
        <v>0</v>
      </c>
      <c s="36">
        <f>ROUND(G119*H119,6)</f>
      </c>
      <c r="L119" s="38">
        <v>0</v>
      </c>
      <c s="32">
        <f>ROUND(ROUND(L119,2)*ROUND(G119,3),2)</f>
      </c>
      <c s="36" t="s">
        <v>104</v>
      </c>
      <c>
        <f>(M119*21)/100</f>
      </c>
      <c t="s">
        <v>27</v>
      </c>
    </row>
    <row r="120" spans="1:5" ht="25.5">
      <c r="A120" s="35" t="s">
        <v>55</v>
      </c>
      <c r="E120" s="39" t="s">
        <v>112</v>
      </c>
    </row>
    <row r="121" spans="1:5" ht="63.75">
      <c r="A121" s="35" t="s">
        <v>57</v>
      </c>
      <c r="E121" s="40" t="s">
        <v>1548</v>
      </c>
    </row>
    <row r="122" spans="1:5" ht="165.75">
      <c r="A122" t="s">
        <v>58</v>
      </c>
      <c r="E122" s="39" t="s">
        <v>114</v>
      </c>
    </row>
    <row r="123" spans="1:16" ht="12.75">
      <c r="A123" t="s">
        <v>49</v>
      </c>
      <c s="34" t="s">
        <v>306</v>
      </c>
      <c s="34" t="s">
        <v>1549</v>
      </c>
      <c s="35" t="s">
        <v>5</v>
      </c>
      <c s="6" t="s">
        <v>1550</v>
      </c>
      <c s="36" t="s">
        <v>830</v>
      </c>
      <c s="37">
        <v>1</v>
      </c>
      <c s="36">
        <v>0</v>
      </c>
      <c s="36">
        <f>ROUND(G123*H123,6)</f>
      </c>
      <c r="L123" s="38">
        <v>0</v>
      </c>
      <c s="32">
        <f>ROUND(ROUND(L123,2)*ROUND(G123,3),2)</f>
      </c>
      <c s="36" t="s">
        <v>104</v>
      </c>
      <c>
        <f>(M123*21)/100</f>
      </c>
      <c t="s">
        <v>27</v>
      </c>
    </row>
    <row r="124" spans="1:5" ht="12.75">
      <c r="A124" s="35" t="s">
        <v>55</v>
      </c>
      <c r="E124" s="39" t="s">
        <v>5</v>
      </c>
    </row>
    <row r="125" spans="1:5" ht="12.75">
      <c r="A125" s="35" t="s">
        <v>57</v>
      </c>
      <c r="E125" s="40" t="s">
        <v>831</v>
      </c>
    </row>
    <row r="126" spans="1:5" ht="25.5">
      <c r="A126" t="s">
        <v>58</v>
      </c>
      <c r="E126" s="39" t="s">
        <v>1551</v>
      </c>
    </row>
    <row r="127" spans="1:16" ht="12.75">
      <c r="A127" t="s">
        <v>49</v>
      </c>
      <c s="34" t="s">
        <v>371</v>
      </c>
      <c s="34" t="s">
        <v>1552</v>
      </c>
      <c s="35" t="s">
        <v>5</v>
      </c>
      <c s="6" t="s">
        <v>1553</v>
      </c>
      <c s="36" t="s">
        <v>830</v>
      </c>
      <c s="37">
        <v>1</v>
      </c>
      <c s="36">
        <v>0</v>
      </c>
      <c s="36">
        <f>ROUND(G127*H127,6)</f>
      </c>
      <c r="L127" s="38">
        <v>0</v>
      </c>
      <c s="32">
        <f>ROUND(ROUND(L127,2)*ROUND(G127,3),2)</f>
      </c>
      <c s="36" t="s">
        <v>104</v>
      </c>
      <c>
        <f>(M127*21)/100</f>
      </c>
      <c t="s">
        <v>27</v>
      </c>
    </row>
    <row r="128" spans="1:5" ht="12.75">
      <c r="A128" s="35" t="s">
        <v>55</v>
      </c>
      <c r="E128" s="39" t="s">
        <v>5</v>
      </c>
    </row>
    <row r="129" spans="1:5" ht="12.75">
      <c r="A129" s="35" t="s">
        <v>57</v>
      </c>
      <c r="E129" s="40" t="s">
        <v>831</v>
      </c>
    </row>
    <row r="130" spans="1:5" ht="25.5">
      <c r="A130" t="s">
        <v>58</v>
      </c>
      <c r="E130" s="39" t="s">
        <v>1551</v>
      </c>
    </row>
    <row r="131" spans="1:13" ht="12.75">
      <c r="A131" t="s">
        <v>46</v>
      </c>
      <c r="C131" s="31" t="s">
        <v>693</v>
      </c>
      <c r="E131" s="33" t="s">
        <v>694</v>
      </c>
      <c r="J131" s="32">
        <f>0</f>
      </c>
      <c s="32">
        <f>0</f>
      </c>
      <c s="32">
        <f>0+L132+L136</f>
      </c>
      <c s="32">
        <f>0+M132+M136</f>
      </c>
    </row>
    <row r="132" spans="1:16" ht="12.75">
      <c r="A132" t="s">
        <v>49</v>
      </c>
      <c s="34" t="s">
        <v>374</v>
      </c>
      <c s="34" t="s">
        <v>1554</v>
      </c>
      <c s="35" t="s">
        <v>5</v>
      </c>
      <c s="6" t="s">
        <v>1555</v>
      </c>
      <c s="36" t="s">
        <v>681</v>
      </c>
      <c s="37">
        <v>239.475</v>
      </c>
      <c s="36">
        <v>0</v>
      </c>
      <c s="36">
        <f>ROUND(G132*H132,6)</f>
      </c>
      <c r="L132" s="38">
        <v>0</v>
      </c>
      <c s="32">
        <f>ROUND(ROUND(L132,2)*ROUND(G132,3),2)</f>
      </c>
      <c s="36" t="s">
        <v>54</v>
      </c>
      <c>
        <f>(M132*21)/100</f>
      </c>
      <c t="s">
        <v>27</v>
      </c>
    </row>
    <row r="133" spans="1:5" ht="12.75">
      <c r="A133" s="35" t="s">
        <v>55</v>
      </c>
      <c r="E133" s="39" t="s">
        <v>5</v>
      </c>
    </row>
    <row r="134" spans="1:5" ht="229.5">
      <c r="A134" s="35" t="s">
        <v>57</v>
      </c>
      <c r="E134" s="40" t="s">
        <v>1556</v>
      </c>
    </row>
    <row r="135" spans="1:5" ht="12.75">
      <c r="A135" t="s">
        <v>58</v>
      </c>
      <c r="E135" s="39" t="s">
        <v>1557</v>
      </c>
    </row>
    <row r="136" spans="1:16" ht="12.75">
      <c r="A136" t="s">
        <v>49</v>
      </c>
      <c s="34" t="s">
        <v>377</v>
      </c>
      <c s="34" t="s">
        <v>1558</v>
      </c>
      <c s="35" t="s">
        <v>5</v>
      </c>
      <c s="6" t="s">
        <v>1559</v>
      </c>
      <c s="36" t="s">
        <v>53</v>
      </c>
      <c s="37">
        <v>417.75</v>
      </c>
      <c s="36">
        <v>0</v>
      </c>
      <c s="36">
        <f>ROUND(G136*H136,6)</f>
      </c>
      <c r="L136" s="38">
        <v>0</v>
      </c>
      <c s="32">
        <f>ROUND(ROUND(L136,2)*ROUND(G136,3),2)</f>
      </c>
      <c s="36" t="s">
        <v>104</v>
      </c>
      <c>
        <f>(M136*21)/100</f>
      </c>
      <c t="s">
        <v>27</v>
      </c>
    </row>
    <row r="137" spans="1:5" ht="12.75">
      <c r="A137" s="35" t="s">
        <v>55</v>
      </c>
      <c r="E137" s="39" t="s">
        <v>5</v>
      </c>
    </row>
    <row r="138" spans="1:5" ht="242.25">
      <c r="A138" s="35" t="s">
        <v>57</v>
      </c>
      <c r="E138" s="40" t="s">
        <v>1560</v>
      </c>
    </row>
    <row r="139" spans="1:5" ht="318.75">
      <c r="A139" t="s">
        <v>58</v>
      </c>
      <c r="E139" s="39" t="s">
        <v>1561</v>
      </c>
    </row>
    <row r="140" spans="1:13" ht="12.75">
      <c r="A140" t="s">
        <v>46</v>
      </c>
      <c r="C140" s="31" t="s">
        <v>1562</v>
      </c>
      <c r="E140" s="33" t="s">
        <v>1563</v>
      </c>
      <c r="J140" s="32">
        <f>0</f>
      </c>
      <c s="32">
        <f>0</f>
      </c>
      <c s="32">
        <f>0+L141</f>
      </c>
      <c s="32">
        <f>0+M141</f>
      </c>
    </row>
    <row r="141" spans="1:16" ht="12.75">
      <c r="A141" t="s">
        <v>49</v>
      </c>
      <c s="34" t="s">
        <v>381</v>
      </c>
      <c s="34" t="s">
        <v>1564</v>
      </c>
      <c s="35" t="s">
        <v>5</v>
      </c>
      <c s="6" t="s">
        <v>1565</v>
      </c>
      <c s="36" t="s">
        <v>73</v>
      </c>
      <c s="37">
        <v>36</v>
      </c>
      <c s="36">
        <v>0</v>
      </c>
      <c s="36">
        <f>ROUND(G141*H141,6)</f>
      </c>
      <c r="L141" s="38">
        <v>0</v>
      </c>
      <c s="32">
        <f>ROUND(ROUND(L141,2)*ROUND(G141,3),2)</f>
      </c>
      <c s="36" t="s">
        <v>104</v>
      </c>
      <c>
        <f>(M141*21)/100</f>
      </c>
      <c t="s">
        <v>27</v>
      </c>
    </row>
    <row r="142" spans="1:5" ht="12.75">
      <c r="A142" s="35" t="s">
        <v>55</v>
      </c>
      <c r="E142" s="39" t="s">
        <v>5</v>
      </c>
    </row>
    <row r="143" spans="1:5" ht="25.5">
      <c r="A143" s="35" t="s">
        <v>57</v>
      </c>
      <c r="E143" s="40" t="s">
        <v>1566</v>
      </c>
    </row>
    <row r="144" spans="1:5" ht="12.75">
      <c r="A144" t="s">
        <v>58</v>
      </c>
      <c r="E144" s="39" t="s">
        <v>5</v>
      </c>
    </row>
    <row r="145" spans="1:13" ht="12.75">
      <c r="A145" t="s">
        <v>46</v>
      </c>
      <c r="C145" s="31" t="s">
        <v>654</v>
      </c>
      <c r="E145" s="33" t="s">
        <v>655</v>
      </c>
      <c r="J145" s="32">
        <f>0</f>
      </c>
      <c s="32">
        <f>0</f>
      </c>
      <c s="32">
        <f>0+L146+L150+L154+L158+L162</f>
      </c>
      <c s="32">
        <f>0+M146+M150+M154+M158+M162</f>
      </c>
    </row>
    <row r="146" spans="1:16" ht="12.75">
      <c r="A146" t="s">
        <v>49</v>
      </c>
      <c s="34" t="s">
        <v>384</v>
      </c>
      <c s="34" t="s">
        <v>1567</v>
      </c>
      <c s="35" t="s">
        <v>5</v>
      </c>
      <c s="6" t="s">
        <v>1568</v>
      </c>
      <c s="36" t="s">
        <v>53</v>
      </c>
      <c s="37">
        <v>222.178</v>
      </c>
      <c s="36">
        <v>0</v>
      </c>
      <c s="36">
        <f>ROUND(G146*H146,6)</f>
      </c>
      <c r="L146" s="38">
        <v>0</v>
      </c>
      <c s="32">
        <f>ROUND(ROUND(L146,2)*ROUND(G146,3),2)</f>
      </c>
      <c s="36" t="s">
        <v>54</v>
      </c>
      <c>
        <f>(M146*21)/100</f>
      </c>
      <c t="s">
        <v>27</v>
      </c>
    </row>
    <row r="147" spans="1:5" ht="12.75">
      <c r="A147" s="35" t="s">
        <v>55</v>
      </c>
      <c r="E147" s="39" t="s">
        <v>5</v>
      </c>
    </row>
    <row r="148" spans="1:5" ht="89.25">
      <c r="A148" s="35" t="s">
        <v>57</v>
      </c>
      <c r="E148" s="40" t="s">
        <v>1569</v>
      </c>
    </row>
    <row r="149" spans="1:5" ht="114.75">
      <c r="A149" t="s">
        <v>58</v>
      </c>
      <c r="E149" s="39" t="s">
        <v>1154</v>
      </c>
    </row>
    <row r="150" spans="1:16" ht="12.75">
      <c r="A150" t="s">
        <v>49</v>
      </c>
      <c s="34" t="s">
        <v>387</v>
      </c>
      <c s="34" t="s">
        <v>1151</v>
      </c>
      <c s="35" t="s">
        <v>5</v>
      </c>
      <c s="6" t="s">
        <v>1152</v>
      </c>
      <c s="36" t="s">
        <v>53</v>
      </c>
      <c s="37">
        <v>266.24</v>
      </c>
      <c s="36">
        <v>0</v>
      </c>
      <c s="36">
        <f>ROUND(G150*H150,6)</f>
      </c>
      <c r="L150" s="38">
        <v>0</v>
      </c>
      <c s="32">
        <f>ROUND(ROUND(L150,2)*ROUND(G150,3),2)</f>
      </c>
      <c s="36" t="s">
        <v>54</v>
      </c>
      <c>
        <f>(M150*21)/100</f>
      </c>
      <c t="s">
        <v>27</v>
      </c>
    </row>
    <row r="151" spans="1:5" ht="12.75">
      <c r="A151" s="35" t="s">
        <v>55</v>
      </c>
      <c r="E151" s="39" t="s">
        <v>5</v>
      </c>
    </row>
    <row r="152" spans="1:5" ht="204">
      <c r="A152" s="35" t="s">
        <v>57</v>
      </c>
      <c r="E152" s="40" t="s">
        <v>1570</v>
      </c>
    </row>
    <row r="153" spans="1:5" ht="114.75">
      <c r="A153" t="s">
        <v>58</v>
      </c>
      <c r="E153" s="39" t="s">
        <v>1154</v>
      </c>
    </row>
    <row r="154" spans="1:16" ht="12.75">
      <c r="A154" t="s">
        <v>49</v>
      </c>
      <c s="34" t="s">
        <v>390</v>
      </c>
      <c s="34" t="s">
        <v>1571</v>
      </c>
      <c s="35" t="s">
        <v>5</v>
      </c>
      <c s="6" t="s">
        <v>1572</v>
      </c>
      <c s="36" t="s">
        <v>53</v>
      </c>
      <c s="37">
        <v>146.083</v>
      </c>
      <c s="36">
        <v>0</v>
      </c>
      <c s="36">
        <f>ROUND(G154*H154,6)</f>
      </c>
      <c r="L154" s="38">
        <v>0</v>
      </c>
      <c s="32">
        <f>ROUND(ROUND(L154,2)*ROUND(G154,3),2)</f>
      </c>
      <c s="36" t="s">
        <v>54</v>
      </c>
      <c>
        <f>(M154*21)/100</f>
      </c>
      <c t="s">
        <v>27</v>
      </c>
    </row>
    <row r="155" spans="1:5" ht="12.75">
      <c r="A155" s="35" t="s">
        <v>55</v>
      </c>
      <c r="E155" s="39" t="s">
        <v>5</v>
      </c>
    </row>
    <row r="156" spans="1:5" ht="191.25">
      <c r="A156" s="35" t="s">
        <v>57</v>
      </c>
      <c r="E156" s="40" t="s">
        <v>1573</v>
      </c>
    </row>
    <row r="157" spans="1:5" ht="114.75">
      <c r="A157" t="s">
        <v>58</v>
      </c>
      <c r="E157" s="39" t="s">
        <v>1154</v>
      </c>
    </row>
    <row r="158" spans="1:16" ht="12.75">
      <c r="A158" t="s">
        <v>49</v>
      </c>
      <c s="34" t="s">
        <v>395</v>
      </c>
      <c s="34" t="s">
        <v>1574</v>
      </c>
      <c s="35" t="s">
        <v>5</v>
      </c>
      <c s="6" t="s">
        <v>1575</v>
      </c>
      <c s="36" t="s">
        <v>111</v>
      </c>
      <c s="37">
        <v>24.808</v>
      </c>
      <c s="36">
        <v>0</v>
      </c>
      <c s="36">
        <f>ROUND(G158*H158,6)</f>
      </c>
      <c r="L158" s="38">
        <v>0</v>
      </c>
      <c s="32">
        <f>ROUND(ROUND(L158,2)*ROUND(G158,3),2)</f>
      </c>
      <c s="36" t="s">
        <v>54</v>
      </c>
      <c>
        <f>(M158*21)/100</f>
      </c>
      <c t="s">
        <v>27</v>
      </c>
    </row>
    <row r="159" spans="1:5" ht="12.75">
      <c r="A159" s="35" t="s">
        <v>55</v>
      </c>
      <c r="E159" s="39" t="s">
        <v>5</v>
      </c>
    </row>
    <row r="160" spans="1:5" ht="127.5">
      <c r="A160" s="35" t="s">
        <v>57</v>
      </c>
      <c r="E160" s="40" t="s">
        <v>1576</v>
      </c>
    </row>
    <row r="161" spans="1:5" ht="114.75">
      <c r="A161" t="s">
        <v>58</v>
      </c>
      <c r="E161" s="39" t="s">
        <v>1577</v>
      </c>
    </row>
    <row r="162" spans="1:16" ht="12.75">
      <c r="A162" t="s">
        <v>49</v>
      </c>
      <c s="34" t="s">
        <v>397</v>
      </c>
      <c s="34" t="s">
        <v>1578</v>
      </c>
      <c s="35" t="s">
        <v>5</v>
      </c>
      <c s="6" t="s">
        <v>1579</v>
      </c>
      <c s="36" t="s">
        <v>953</v>
      </c>
      <c s="37">
        <v>20</v>
      </c>
      <c s="36">
        <v>0</v>
      </c>
      <c s="36">
        <f>ROUND(G162*H162,6)</f>
      </c>
      <c r="L162" s="38">
        <v>0</v>
      </c>
      <c s="32">
        <f>ROUND(ROUND(L162,2)*ROUND(G162,3),2)</f>
      </c>
      <c s="36" t="s">
        <v>54</v>
      </c>
      <c>
        <f>(M162*21)/100</f>
      </c>
      <c t="s">
        <v>27</v>
      </c>
    </row>
    <row r="163" spans="1:5" ht="12.75">
      <c r="A163" s="35" t="s">
        <v>55</v>
      </c>
      <c r="E163" s="39" t="s">
        <v>5</v>
      </c>
    </row>
    <row r="164" spans="1:5" ht="25.5">
      <c r="A164" s="35" t="s">
        <v>57</v>
      </c>
      <c r="E164" s="40" t="s">
        <v>1580</v>
      </c>
    </row>
    <row r="165" spans="1:5" ht="25.5">
      <c r="A165" t="s">
        <v>58</v>
      </c>
      <c r="E165" s="39" t="s">
        <v>955</v>
      </c>
    </row>
    <row r="166" spans="1:13" ht="12.75">
      <c r="A166" t="s">
        <v>46</v>
      </c>
      <c r="C166" s="31" t="s">
        <v>1581</v>
      </c>
      <c r="E166" s="33" t="s">
        <v>655</v>
      </c>
      <c r="J166" s="32">
        <f>0</f>
      </c>
      <c s="32">
        <f>0</f>
      </c>
      <c s="32">
        <f>0+L167+L171+L175+L179+L183</f>
      </c>
      <c s="32">
        <f>0+M167+M171+M175+M179+M183</f>
      </c>
    </row>
    <row r="167" spans="1:16" ht="12.75">
      <c r="A167" t="s">
        <v>49</v>
      </c>
      <c s="34" t="s">
        <v>398</v>
      </c>
      <c s="34" t="s">
        <v>1582</v>
      </c>
      <c s="35" t="s">
        <v>5</v>
      </c>
      <c s="6" t="s">
        <v>1583</v>
      </c>
      <c s="36" t="s">
        <v>73</v>
      </c>
      <c s="37">
        <v>1</v>
      </c>
      <c s="36">
        <v>0</v>
      </c>
      <c s="36">
        <f>ROUND(G167*H167,6)</f>
      </c>
      <c r="L167" s="38">
        <v>0</v>
      </c>
      <c s="32">
        <f>ROUND(ROUND(L167,2)*ROUND(G167,3),2)</f>
      </c>
      <c s="36" t="s">
        <v>54</v>
      </c>
      <c>
        <f>(M167*21)/100</f>
      </c>
      <c t="s">
        <v>27</v>
      </c>
    </row>
    <row r="168" spans="1:5" ht="12.75">
      <c r="A168" s="35" t="s">
        <v>55</v>
      </c>
      <c r="E168" s="39" t="s">
        <v>5</v>
      </c>
    </row>
    <row r="169" spans="1:5" ht="25.5">
      <c r="A169" s="35" t="s">
        <v>57</v>
      </c>
      <c r="E169" s="40" t="s">
        <v>1584</v>
      </c>
    </row>
    <row r="170" spans="1:5" ht="25.5">
      <c r="A170" t="s">
        <v>58</v>
      </c>
      <c r="E170" s="39" t="s">
        <v>1012</v>
      </c>
    </row>
    <row r="171" spans="1:16" ht="12.75">
      <c r="A171" t="s">
        <v>49</v>
      </c>
      <c s="34" t="s">
        <v>402</v>
      </c>
      <c s="34" t="s">
        <v>1585</v>
      </c>
      <c s="35" t="s">
        <v>5</v>
      </c>
      <c s="6" t="s">
        <v>1586</v>
      </c>
      <c s="36" t="s">
        <v>73</v>
      </c>
      <c s="37">
        <v>1</v>
      </c>
      <c s="36">
        <v>0</v>
      </c>
      <c s="36">
        <f>ROUND(G171*H171,6)</f>
      </c>
      <c r="L171" s="38">
        <v>0</v>
      </c>
      <c s="32">
        <f>ROUND(ROUND(L171,2)*ROUND(G171,3),2)</f>
      </c>
      <c s="36" t="s">
        <v>54</v>
      </c>
      <c>
        <f>(M171*21)/100</f>
      </c>
      <c t="s">
        <v>27</v>
      </c>
    </row>
    <row r="172" spans="1:5" ht="12.75">
      <c r="A172" s="35" t="s">
        <v>55</v>
      </c>
      <c r="E172" s="39" t="s">
        <v>5</v>
      </c>
    </row>
    <row r="173" spans="1:5" ht="25.5">
      <c r="A173" s="35" t="s">
        <v>57</v>
      </c>
      <c r="E173" s="40" t="s">
        <v>1584</v>
      </c>
    </row>
    <row r="174" spans="1:5" ht="25.5">
      <c r="A174" t="s">
        <v>58</v>
      </c>
      <c r="E174" s="39" t="s">
        <v>1015</v>
      </c>
    </row>
    <row r="175" spans="1:16" ht="12.75">
      <c r="A175" t="s">
        <v>49</v>
      </c>
      <c s="34" t="s">
        <v>406</v>
      </c>
      <c s="34" t="s">
        <v>1587</v>
      </c>
      <c s="35" t="s">
        <v>5</v>
      </c>
      <c s="6" t="s">
        <v>1588</v>
      </c>
      <c s="36" t="s">
        <v>1018</v>
      </c>
      <c s="37">
        <v>30</v>
      </c>
      <c s="36">
        <v>0</v>
      </c>
      <c s="36">
        <f>ROUND(G175*H175,6)</f>
      </c>
      <c r="L175" s="38">
        <v>0</v>
      </c>
      <c s="32">
        <f>ROUND(ROUND(L175,2)*ROUND(G175,3),2)</f>
      </c>
      <c s="36" t="s">
        <v>54</v>
      </c>
      <c>
        <f>(M175*21)/100</f>
      </c>
      <c t="s">
        <v>27</v>
      </c>
    </row>
    <row r="176" spans="1:5" ht="12.75">
      <c r="A176" s="35" t="s">
        <v>55</v>
      </c>
      <c r="E176" s="39" t="s">
        <v>5</v>
      </c>
    </row>
    <row r="177" spans="1:5" ht="38.25">
      <c r="A177" s="35" t="s">
        <v>57</v>
      </c>
      <c r="E177" s="40" t="s">
        <v>1589</v>
      </c>
    </row>
    <row r="178" spans="1:5" ht="25.5">
      <c r="A178" t="s">
        <v>58</v>
      </c>
      <c r="E178" s="39" t="s">
        <v>1020</v>
      </c>
    </row>
    <row r="179" spans="1:16" ht="12.75">
      <c r="A179" t="s">
        <v>49</v>
      </c>
      <c s="34" t="s">
        <v>409</v>
      </c>
      <c s="34" t="s">
        <v>1574</v>
      </c>
      <c s="35" t="s">
        <v>5</v>
      </c>
      <c s="6" t="s">
        <v>1575</v>
      </c>
      <c s="36" t="s">
        <v>111</v>
      </c>
      <c s="37">
        <v>98.653</v>
      </c>
      <c s="36">
        <v>0</v>
      </c>
      <c s="36">
        <f>ROUND(G179*H179,6)</f>
      </c>
      <c r="L179" s="38">
        <v>0</v>
      </c>
      <c s="32">
        <f>ROUND(ROUND(L179,2)*ROUND(G179,3),2)</f>
      </c>
      <c s="36" t="s">
        <v>54</v>
      </c>
      <c>
        <f>(M179*21)/100</f>
      </c>
      <c t="s">
        <v>27</v>
      </c>
    </row>
    <row r="180" spans="1:5" ht="12.75">
      <c r="A180" s="35" t="s">
        <v>55</v>
      </c>
      <c r="E180" s="39" t="s">
        <v>5</v>
      </c>
    </row>
    <row r="181" spans="1:5" ht="102">
      <c r="A181" s="35" t="s">
        <v>57</v>
      </c>
      <c r="E181" s="40" t="s">
        <v>1590</v>
      </c>
    </row>
    <row r="182" spans="1:5" ht="114.75">
      <c r="A182" t="s">
        <v>58</v>
      </c>
      <c r="E182" s="39" t="s">
        <v>1577</v>
      </c>
    </row>
    <row r="183" spans="1:16" ht="12.75">
      <c r="A183" t="s">
        <v>49</v>
      </c>
      <c s="34" t="s">
        <v>412</v>
      </c>
      <c s="34" t="s">
        <v>1578</v>
      </c>
      <c s="35" t="s">
        <v>5</v>
      </c>
      <c s="6" t="s">
        <v>1579</v>
      </c>
      <c s="36" t="s">
        <v>953</v>
      </c>
      <c s="37">
        <v>20</v>
      </c>
      <c s="36">
        <v>0</v>
      </c>
      <c s="36">
        <f>ROUND(G183*H183,6)</f>
      </c>
      <c r="L183" s="38">
        <v>0</v>
      </c>
      <c s="32">
        <f>ROUND(ROUND(L183,2)*ROUND(G183,3),2)</f>
      </c>
      <c s="36" t="s">
        <v>54</v>
      </c>
      <c>
        <f>(M183*21)/100</f>
      </c>
      <c t="s">
        <v>27</v>
      </c>
    </row>
    <row r="184" spans="1:5" ht="12.75">
      <c r="A184" s="35" t="s">
        <v>55</v>
      </c>
      <c r="E184" s="39" t="s">
        <v>5</v>
      </c>
    </row>
    <row r="185" spans="1:5" ht="25.5">
      <c r="A185" s="35" t="s">
        <v>57</v>
      </c>
      <c r="E185" s="40" t="s">
        <v>1580</v>
      </c>
    </row>
    <row r="186" spans="1:5" ht="25.5">
      <c r="A186" t="s">
        <v>58</v>
      </c>
      <c r="E186" s="39" t="s">
        <v>955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6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1168</v>
      </c>
      <c s="41">
        <f>Rekapitulace!C29</f>
      </c>
      <c s="20" t="s">
        <v>0</v>
      </c>
      <c t="s">
        <v>23</v>
      </c>
      <c t="s">
        <v>27</v>
      </c>
    </row>
    <row r="4" spans="1:16" ht="32" customHeight="1">
      <c r="A4" s="24" t="s">
        <v>20</v>
      </c>
      <c s="25" t="s">
        <v>28</v>
      </c>
      <c s="27" t="s">
        <v>1168</v>
      </c>
      <c r="E4" s="26" t="s">
        <v>1169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COUNTIFS(L8:L654,"=0",A8:A654,"P")+COUNTIFS(L8:L654,"",A8:A654,"P")+SUM(Q8:Q654)</f>
      </c>
    </row>
    <row r="8" spans="1:13" ht="12.75">
      <c r="A8" t="s">
        <v>44</v>
      </c>
      <c r="C8" s="28" t="s">
        <v>1593</v>
      </c>
      <c r="E8" s="30" t="s">
        <v>1592</v>
      </c>
      <c r="J8" s="29">
        <f>0+J9+J94+J187+J220+J249+J270+J323+J332+J421+J522+J539+J544+J549+J554+J559+J564+J585+J598+J603+J608+J617</f>
      </c>
      <c s="29">
        <f>0+K9+K94+K187+K220+K249+K270+K323+K332+K421+K522+K539+K544+K549+K554+K559+K564+K585+K598+K603+K608+K617</f>
      </c>
      <c s="29">
        <f>0+L9+L94+L187+L220+L249+L270+L323+L332+L421+L522+L539+L544+L549+L554+L559+L564+L585+L598+L603+L608+L617</f>
      </c>
      <c s="29">
        <f>0+M9+M94+M187+M220+M249+M270+M323+M332+M421+M522+M539+M544+M549+M554+M559+M564+M585+M598+M603+M608+M617</f>
      </c>
    </row>
    <row r="9" spans="1:13" ht="12.75">
      <c r="A9" t="s">
        <v>46</v>
      </c>
      <c r="C9" s="31" t="s">
        <v>1594</v>
      </c>
      <c r="E9" s="33" t="s">
        <v>1595</v>
      </c>
      <c r="J9" s="32">
        <f>0</f>
      </c>
      <c s="32">
        <f>0</f>
      </c>
      <c s="32">
        <f>0+L10+L14+L18+L22+L26+L30+L34+L38+L42+L46+L50+L54+L58+L62+L66+L70+L74+L78+L82+L86+L90</f>
      </c>
      <c s="32">
        <f>0+M10+M14+M18+M22+M26+M30+M34+M38+M42+M46+M50+M54+M58+M62+M66+M70+M74+M78+M82+M86+M90</f>
      </c>
    </row>
    <row r="10" spans="1:16" ht="12.75">
      <c r="A10" t="s">
        <v>49</v>
      </c>
      <c s="34" t="s">
        <v>50</v>
      </c>
      <c s="34" t="s">
        <v>1596</v>
      </c>
      <c s="35" t="s">
        <v>5</v>
      </c>
      <c s="6" t="s">
        <v>1597</v>
      </c>
      <c s="36" t="s">
        <v>64</v>
      </c>
      <c s="37">
        <v>300</v>
      </c>
      <c s="36">
        <v>0</v>
      </c>
      <c s="36">
        <f>ROUND(G10*H10,6)</f>
      </c>
      <c r="L10" s="38">
        <v>0</v>
      </c>
      <c s="32">
        <f>ROUND(ROUND(L10,2)*ROUND(G10,3),2)</f>
      </c>
      <c s="36" t="s">
        <v>104</v>
      </c>
      <c>
        <f>(M10*21)/100</f>
      </c>
      <c t="s">
        <v>27</v>
      </c>
    </row>
    <row r="11" spans="1:5" ht="12.75">
      <c r="A11" s="35" t="s">
        <v>55</v>
      </c>
      <c r="E11" s="39" t="s">
        <v>5</v>
      </c>
    </row>
    <row r="12" spans="1:5" ht="25.5">
      <c r="A12" s="35" t="s">
        <v>57</v>
      </c>
      <c r="E12" s="40" t="s">
        <v>1598</v>
      </c>
    </row>
    <row r="13" spans="1:5" ht="25.5">
      <c r="A13" t="s">
        <v>58</v>
      </c>
      <c r="E13" s="39" t="s">
        <v>1599</v>
      </c>
    </row>
    <row r="14" spans="1:16" ht="12.75">
      <c r="A14" t="s">
        <v>49</v>
      </c>
      <c s="34" t="s">
        <v>27</v>
      </c>
      <c s="34" t="s">
        <v>1600</v>
      </c>
      <c s="35" t="s">
        <v>5</v>
      </c>
      <c s="6" t="s">
        <v>1601</v>
      </c>
      <c s="36" t="s">
        <v>69</v>
      </c>
      <c s="37">
        <v>250</v>
      </c>
      <c s="36">
        <v>0</v>
      </c>
      <c s="36">
        <f>ROUND(G14*H14,6)</f>
      </c>
      <c r="L14" s="38">
        <v>0</v>
      </c>
      <c s="32">
        <f>ROUND(ROUND(L14,2)*ROUND(G14,3),2)</f>
      </c>
      <c s="36" t="s">
        <v>104</v>
      </c>
      <c>
        <f>(M14*21)/100</f>
      </c>
      <c t="s">
        <v>27</v>
      </c>
    </row>
    <row r="15" spans="1:5" ht="12.75">
      <c r="A15" s="35" t="s">
        <v>55</v>
      </c>
      <c r="E15" s="39" t="s">
        <v>1601</v>
      </c>
    </row>
    <row r="16" spans="1:5" ht="25.5">
      <c r="A16" s="35" t="s">
        <v>57</v>
      </c>
      <c r="E16" s="40" t="s">
        <v>1598</v>
      </c>
    </row>
    <row r="17" spans="1:5" ht="12.75">
      <c r="A17" t="s">
        <v>58</v>
      </c>
      <c r="E17" s="39" t="s">
        <v>1602</v>
      </c>
    </row>
    <row r="18" spans="1:16" ht="12.75">
      <c r="A18" t="s">
        <v>49</v>
      </c>
      <c s="34" t="s">
        <v>26</v>
      </c>
      <c s="34" t="s">
        <v>1603</v>
      </c>
      <c s="35" t="s">
        <v>5</v>
      </c>
      <c s="6" t="s">
        <v>1604</v>
      </c>
      <c s="36" t="s">
        <v>69</v>
      </c>
      <c s="37">
        <v>580</v>
      </c>
      <c s="36">
        <v>0</v>
      </c>
      <c s="36">
        <f>ROUND(G18*H18,6)</f>
      </c>
      <c r="L18" s="38">
        <v>0</v>
      </c>
      <c s="32">
        <f>ROUND(ROUND(L18,2)*ROUND(G18,3),2)</f>
      </c>
      <c s="36" t="s">
        <v>104</v>
      </c>
      <c>
        <f>(M18*21)/100</f>
      </c>
      <c t="s">
        <v>27</v>
      </c>
    </row>
    <row r="19" spans="1:5" ht="12.75">
      <c r="A19" s="35" t="s">
        <v>55</v>
      </c>
      <c r="E19" s="39" t="s">
        <v>5</v>
      </c>
    </row>
    <row r="20" spans="1:5" ht="12.75">
      <c r="A20" s="35" t="s">
        <v>57</v>
      </c>
      <c r="E20" s="40" t="s">
        <v>5</v>
      </c>
    </row>
    <row r="21" spans="1:5" ht="63.75">
      <c r="A21" t="s">
        <v>58</v>
      </c>
      <c r="E21" s="39" t="s">
        <v>1605</v>
      </c>
    </row>
    <row r="22" spans="1:16" ht="25.5">
      <c r="A22" t="s">
        <v>49</v>
      </c>
      <c s="34" t="s">
        <v>66</v>
      </c>
      <c s="34" t="s">
        <v>1606</v>
      </c>
      <c s="35" t="s">
        <v>5</v>
      </c>
      <c s="6" t="s">
        <v>1607</v>
      </c>
      <c s="36" t="s">
        <v>64</v>
      </c>
      <c s="37">
        <v>60</v>
      </c>
      <c s="36">
        <v>0</v>
      </c>
      <c s="36">
        <f>ROUND(G22*H22,6)</f>
      </c>
      <c r="L22" s="38">
        <v>0</v>
      </c>
      <c s="32">
        <f>ROUND(ROUND(L22,2)*ROUND(G22,3),2)</f>
      </c>
      <c s="36" t="s">
        <v>104</v>
      </c>
      <c>
        <f>(M22*21)/100</f>
      </c>
      <c t="s">
        <v>27</v>
      </c>
    </row>
    <row r="23" spans="1:5" ht="12.75">
      <c r="A23" s="35" t="s">
        <v>55</v>
      </c>
      <c r="E23" s="39" t="s">
        <v>5</v>
      </c>
    </row>
    <row r="24" spans="1:5" ht="12.75">
      <c r="A24" s="35" t="s">
        <v>57</v>
      </c>
      <c r="E24" s="40" t="s">
        <v>5</v>
      </c>
    </row>
    <row r="25" spans="1:5" ht="25.5">
      <c r="A25" t="s">
        <v>58</v>
      </c>
      <c r="E25" s="39" t="s">
        <v>1608</v>
      </c>
    </row>
    <row r="26" spans="1:16" ht="12.75">
      <c r="A26" t="s">
        <v>49</v>
      </c>
      <c s="34" t="s">
        <v>70</v>
      </c>
      <c s="34" t="s">
        <v>1609</v>
      </c>
      <c s="35" t="s">
        <v>5</v>
      </c>
      <c s="6" t="s">
        <v>1610</v>
      </c>
      <c s="36" t="s">
        <v>69</v>
      </c>
      <c s="37">
        <v>10</v>
      </c>
      <c s="36">
        <v>0</v>
      </c>
      <c s="36">
        <f>ROUND(G26*H26,6)</f>
      </c>
      <c r="L26" s="38">
        <v>0</v>
      </c>
      <c s="32">
        <f>ROUND(ROUND(L26,2)*ROUND(G26,3),2)</f>
      </c>
      <c s="36" t="s">
        <v>104</v>
      </c>
      <c>
        <f>(M26*21)/100</f>
      </c>
      <c t="s">
        <v>27</v>
      </c>
    </row>
    <row r="27" spans="1:5" ht="12.75">
      <c r="A27" s="35" t="s">
        <v>55</v>
      </c>
      <c r="E27" s="39" t="s">
        <v>5</v>
      </c>
    </row>
    <row r="28" spans="1:5" ht="12.75">
      <c r="A28" s="35" t="s">
        <v>57</v>
      </c>
      <c r="E28" s="40" t="s">
        <v>5</v>
      </c>
    </row>
    <row r="29" spans="1:5" ht="12.75">
      <c r="A29" t="s">
        <v>58</v>
      </c>
      <c r="E29" s="39" t="s">
        <v>1611</v>
      </c>
    </row>
    <row r="30" spans="1:16" ht="12.75">
      <c r="A30" t="s">
        <v>49</v>
      </c>
      <c s="34" t="s">
        <v>76</v>
      </c>
      <c s="34" t="s">
        <v>1612</v>
      </c>
      <c s="35" t="s">
        <v>5</v>
      </c>
      <c s="6" t="s">
        <v>1613</v>
      </c>
      <c s="36" t="s">
        <v>69</v>
      </c>
      <c s="37">
        <v>200</v>
      </c>
      <c s="36">
        <v>0</v>
      </c>
      <c s="36">
        <f>ROUND(G30*H30,6)</f>
      </c>
      <c r="L30" s="38">
        <v>0</v>
      </c>
      <c s="32">
        <f>ROUND(ROUND(L30,2)*ROUND(G30,3),2)</f>
      </c>
      <c s="36" t="s">
        <v>104</v>
      </c>
      <c>
        <f>(M30*21)/100</f>
      </c>
      <c t="s">
        <v>27</v>
      </c>
    </row>
    <row r="31" spans="1:5" ht="12.75">
      <c r="A31" s="35" t="s">
        <v>55</v>
      </c>
      <c r="E31" s="39" t="s">
        <v>5</v>
      </c>
    </row>
    <row r="32" spans="1:5" ht="12.75">
      <c r="A32" s="35" t="s">
        <v>57</v>
      </c>
      <c r="E32" s="40" t="s">
        <v>5</v>
      </c>
    </row>
    <row r="33" spans="1:5" ht="25.5">
      <c r="A33" t="s">
        <v>58</v>
      </c>
      <c r="E33" s="39" t="s">
        <v>1614</v>
      </c>
    </row>
    <row r="34" spans="1:16" ht="12.75">
      <c r="A34" t="s">
        <v>49</v>
      </c>
      <c s="34" t="s">
        <v>79</v>
      </c>
      <c s="34" t="s">
        <v>1615</v>
      </c>
      <c s="35" t="s">
        <v>5</v>
      </c>
      <c s="6" t="s">
        <v>1616</v>
      </c>
      <c s="36" t="s">
        <v>69</v>
      </c>
      <c s="37">
        <v>40</v>
      </c>
      <c s="36">
        <v>0</v>
      </c>
      <c s="36">
        <f>ROUND(G34*H34,6)</f>
      </c>
      <c r="L34" s="38">
        <v>0</v>
      </c>
      <c s="32">
        <f>ROUND(ROUND(L34,2)*ROUND(G34,3),2)</f>
      </c>
      <c s="36" t="s">
        <v>104</v>
      </c>
      <c>
        <f>(M34*21)/100</f>
      </c>
      <c t="s">
        <v>27</v>
      </c>
    </row>
    <row r="35" spans="1:5" ht="12.75">
      <c r="A35" s="35" t="s">
        <v>55</v>
      </c>
      <c r="E35" s="39" t="s">
        <v>5</v>
      </c>
    </row>
    <row r="36" spans="1:5" ht="12.75">
      <c r="A36" s="35" t="s">
        <v>57</v>
      </c>
      <c r="E36" s="40" t="s">
        <v>5</v>
      </c>
    </row>
    <row r="37" spans="1:5" ht="38.25">
      <c r="A37" t="s">
        <v>58</v>
      </c>
      <c r="E37" s="39" t="s">
        <v>1617</v>
      </c>
    </row>
    <row r="38" spans="1:16" ht="12.75">
      <c r="A38" t="s">
        <v>49</v>
      </c>
      <c s="34" t="s">
        <v>82</v>
      </c>
      <c s="34" t="s">
        <v>1618</v>
      </c>
      <c s="35" t="s">
        <v>5</v>
      </c>
      <c s="6" t="s">
        <v>1619</v>
      </c>
      <c s="36" t="s">
        <v>69</v>
      </c>
      <c s="37">
        <v>12</v>
      </c>
      <c s="36">
        <v>0</v>
      </c>
      <c s="36">
        <f>ROUND(G38*H38,6)</f>
      </c>
      <c r="L38" s="38">
        <v>0</v>
      </c>
      <c s="32">
        <f>ROUND(ROUND(L38,2)*ROUND(G38,3),2)</f>
      </c>
      <c s="36" t="s">
        <v>104</v>
      </c>
      <c>
        <f>(M38*21)/100</f>
      </c>
      <c t="s">
        <v>27</v>
      </c>
    </row>
    <row r="39" spans="1:5" ht="12.75">
      <c r="A39" s="35" t="s">
        <v>55</v>
      </c>
      <c r="E39" s="39" t="s">
        <v>5</v>
      </c>
    </row>
    <row r="40" spans="1:5" ht="12.75">
      <c r="A40" s="35" t="s">
        <v>57</v>
      </c>
      <c r="E40" s="40" t="s">
        <v>5</v>
      </c>
    </row>
    <row r="41" spans="1:5" ht="25.5">
      <c r="A41" t="s">
        <v>58</v>
      </c>
      <c r="E41" s="39" t="s">
        <v>1620</v>
      </c>
    </row>
    <row r="42" spans="1:16" ht="12.75">
      <c r="A42" t="s">
        <v>49</v>
      </c>
      <c s="34" t="s">
        <v>87</v>
      </c>
      <c s="34" t="s">
        <v>1621</v>
      </c>
      <c s="35" t="s">
        <v>5</v>
      </c>
      <c s="6" t="s">
        <v>1622</v>
      </c>
      <c s="36" t="s">
        <v>69</v>
      </c>
      <c s="37">
        <v>14</v>
      </c>
      <c s="36">
        <v>0</v>
      </c>
      <c s="36">
        <f>ROUND(G42*H42,6)</f>
      </c>
      <c r="L42" s="38">
        <v>0</v>
      </c>
      <c s="32">
        <f>ROUND(ROUND(L42,2)*ROUND(G42,3),2)</f>
      </c>
      <c s="36" t="s">
        <v>104</v>
      </c>
      <c>
        <f>(M42*21)/100</f>
      </c>
      <c t="s">
        <v>27</v>
      </c>
    </row>
    <row r="43" spans="1:5" ht="12.75">
      <c r="A43" s="35" t="s">
        <v>55</v>
      </c>
      <c r="E43" s="39" t="s">
        <v>5</v>
      </c>
    </row>
    <row r="44" spans="1:5" ht="12.75">
      <c r="A44" s="35" t="s">
        <v>57</v>
      </c>
      <c r="E44" s="40" t="s">
        <v>5</v>
      </c>
    </row>
    <row r="45" spans="1:5" ht="12.75">
      <c r="A45" t="s">
        <v>58</v>
      </c>
      <c r="E45" s="39" t="s">
        <v>1623</v>
      </c>
    </row>
    <row r="46" spans="1:16" ht="12.75">
      <c r="A46" t="s">
        <v>49</v>
      </c>
      <c s="34" t="s">
        <v>91</v>
      </c>
      <c s="34" t="s">
        <v>1624</v>
      </c>
      <c s="35" t="s">
        <v>5</v>
      </c>
      <c s="6" t="s">
        <v>1625</v>
      </c>
      <c s="36" t="s">
        <v>69</v>
      </c>
      <c s="37">
        <v>14</v>
      </c>
      <c s="36">
        <v>0</v>
      </c>
      <c s="36">
        <f>ROUND(G46*H46,6)</f>
      </c>
      <c r="L46" s="38">
        <v>0</v>
      </c>
      <c s="32">
        <f>ROUND(ROUND(L46,2)*ROUND(G46,3),2)</f>
      </c>
      <c s="36" t="s">
        <v>104</v>
      </c>
      <c>
        <f>(M46*21)/100</f>
      </c>
      <c t="s">
        <v>27</v>
      </c>
    </row>
    <row r="47" spans="1:5" ht="12.75">
      <c r="A47" s="35" t="s">
        <v>55</v>
      </c>
      <c r="E47" s="39" t="s">
        <v>5</v>
      </c>
    </row>
    <row r="48" spans="1:5" ht="12.75">
      <c r="A48" s="35" t="s">
        <v>57</v>
      </c>
      <c r="E48" s="40" t="s">
        <v>5</v>
      </c>
    </row>
    <row r="49" spans="1:5" ht="38.25">
      <c r="A49" t="s">
        <v>58</v>
      </c>
      <c r="E49" s="39" t="s">
        <v>1626</v>
      </c>
    </row>
    <row r="50" spans="1:16" ht="12.75">
      <c r="A50" t="s">
        <v>49</v>
      </c>
      <c s="34" t="s">
        <v>94</v>
      </c>
      <c s="34" t="s">
        <v>1627</v>
      </c>
      <c s="35" t="s">
        <v>5</v>
      </c>
      <c s="6" t="s">
        <v>1628</v>
      </c>
      <c s="36" t="s">
        <v>69</v>
      </c>
      <c s="37">
        <v>10</v>
      </c>
      <c s="36">
        <v>0</v>
      </c>
      <c s="36">
        <f>ROUND(G50*H50,6)</f>
      </c>
      <c r="L50" s="38">
        <v>0</v>
      </c>
      <c s="32">
        <f>ROUND(ROUND(L50,2)*ROUND(G50,3),2)</f>
      </c>
      <c s="36" t="s">
        <v>104</v>
      </c>
      <c>
        <f>(M50*21)/100</f>
      </c>
      <c t="s">
        <v>27</v>
      </c>
    </row>
    <row r="51" spans="1:5" ht="12.75">
      <c r="A51" s="35" t="s">
        <v>55</v>
      </c>
      <c r="E51" s="39" t="s">
        <v>5</v>
      </c>
    </row>
    <row r="52" spans="1:5" ht="12.75">
      <c r="A52" s="35" t="s">
        <v>57</v>
      </c>
      <c r="E52" s="40" t="s">
        <v>5</v>
      </c>
    </row>
    <row r="53" spans="1:5" ht="25.5">
      <c r="A53" t="s">
        <v>58</v>
      </c>
      <c r="E53" s="39" t="s">
        <v>1629</v>
      </c>
    </row>
    <row r="54" spans="1:16" ht="12.75">
      <c r="A54" t="s">
        <v>49</v>
      </c>
      <c s="34" t="s">
        <v>98</v>
      </c>
      <c s="34" t="s">
        <v>1630</v>
      </c>
      <c s="35" t="s">
        <v>5</v>
      </c>
      <c s="6" t="s">
        <v>1631</v>
      </c>
      <c s="36" t="s">
        <v>69</v>
      </c>
      <c s="37">
        <v>6</v>
      </c>
      <c s="36">
        <v>0</v>
      </c>
      <c s="36">
        <f>ROUND(G54*H54,6)</f>
      </c>
      <c r="L54" s="38">
        <v>0</v>
      </c>
      <c s="32">
        <f>ROUND(ROUND(L54,2)*ROUND(G54,3),2)</f>
      </c>
      <c s="36" t="s">
        <v>104</v>
      </c>
      <c>
        <f>(M54*21)/100</f>
      </c>
      <c t="s">
        <v>27</v>
      </c>
    </row>
    <row r="55" spans="1:5" ht="12.75">
      <c r="A55" s="35" t="s">
        <v>55</v>
      </c>
      <c r="E55" s="39" t="s">
        <v>5</v>
      </c>
    </row>
    <row r="56" spans="1:5" ht="12.75">
      <c r="A56" s="35" t="s">
        <v>57</v>
      </c>
      <c r="E56" s="40" t="s">
        <v>5</v>
      </c>
    </row>
    <row r="57" spans="1:5" ht="25.5">
      <c r="A57" t="s">
        <v>58</v>
      </c>
      <c r="E57" s="39" t="s">
        <v>1632</v>
      </c>
    </row>
    <row r="58" spans="1:16" ht="12.75">
      <c r="A58" t="s">
        <v>49</v>
      </c>
      <c s="34" t="s">
        <v>101</v>
      </c>
      <c s="34" t="s">
        <v>1633</v>
      </c>
      <c s="35" t="s">
        <v>5</v>
      </c>
      <c s="6" t="s">
        <v>1634</v>
      </c>
      <c s="36" t="s">
        <v>69</v>
      </c>
      <c s="37">
        <v>1</v>
      </c>
      <c s="36">
        <v>0</v>
      </c>
      <c s="36">
        <f>ROUND(G58*H58,6)</f>
      </c>
      <c r="L58" s="38">
        <v>0</v>
      </c>
      <c s="32">
        <f>ROUND(ROUND(L58,2)*ROUND(G58,3),2)</f>
      </c>
      <c s="36" t="s">
        <v>104</v>
      </c>
      <c>
        <f>(M58*21)/100</f>
      </c>
      <c t="s">
        <v>27</v>
      </c>
    </row>
    <row r="59" spans="1:5" ht="12.75">
      <c r="A59" s="35" t="s">
        <v>55</v>
      </c>
      <c r="E59" s="39" t="s">
        <v>5</v>
      </c>
    </row>
    <row r="60" spans="1:5" ht="12.75">
      <c r="A60" s="35" t="s">
        <v>57</v>
      </c>
      <c r="E60" s="40" t="s">
        <v>5</v>
      </c>
    </row>
    <row r="61" spans="1:5" ht="12.75">
      <c r="A61" t="s">
        <v>58</v>
      </c>
      <c r="E61" s="39" t="s">
        <v>1635</v>
      </c>
    </row>
    <row r="62" spans="1:16" ht="12.75">
      <c r="A62" t="s">
        <v>49</v>
      </c>
      <c s="34" t="s">
        <v>107</v>
      </c>
      <c s="34" t="s">
        <v>1636</v>
      </c>
      <c s="35" t="s">
        <v>5</v>
      </c>
      <c s="6" t="s">
        <v>1637</v>
      </c>
      <c s="36" t="s">
        <v>69</v>
      </c>
      <c s="37">
        <v>2</v>
      </c>
      <c s="36">
        <v>0</v>
      </c>
      <c s="36">
        <f>ROUND(G62*H62,6)</f>
      </c>
      <c r="L62" s="38">
        <v>0</v>
      </c>
      <c s="32">
        <f>ROUND(ROUND(L62,2)*ROUND(G62,3),2)</f>
      </c>
      <c s="36" t="s">
        <v>104</v>
      </c>
      <c>
        <f>(M62*21)/100</f>
      </c>
      <c t="s">
        <v>27</v>
      </c>
    </row>
    <row r="63" spans="1:5" ht="12.75">
      <c r="A63" s="35" t="s">
        <v>55</v>
      </c>
      <c r="E63" s="39" t="s">
        <v>5</v>
      </c>
    </row>
    <row r="64" spans="1:5" ht="12.75">
      <c r="A64" s="35" t="s">
        <v>57</v>
      </c>
      <c r="E64" s="40" t="s">
        <v>5</v>
      </c>
    </row>
    <row r="65" spans="1:5" ht="38.25">
      <c r="A65" t="s">
        <v>58</v>
      </c>
      <c r="E65" s="39" t="s">
        <v>1638</v>
      </c>
    </row>
    <row r="66" spans="1:16" ht="12.75">
      <c r="A66" t="s">
        <v>49</v>
      </c>
      <c s="34" t="s">
        <v>159</v>
      </c>
      <c s="34" t="s">
        <v>1639</v>
      </c>
      <c s="35" t="s">
        <v>5</v>
      </c>
      <c s="6" t="s">
        <v>1640</v>
      </c>
      <c s="36" t="s">
        <v>69</v>
      </c>
      <c s="37">
        <v>2</v>
      </c>
      <c s="36">
        <v>0</v>
      </c>
      <c s="36">
        <f>ROUND(G66*H66,6)</f>
      </c>
      <c r="L66" s="38">
        <v>0</v>
      </c>
      <c s="32">
        <f>ROUND(ROUND(L66,2)*ROUND(G66,3),2)</f>
      </c>
      <c s="36" t="s">
        <v>104</v>
      </c>
      <c>
        <f>(M66*21)/100</f>
      </c>
      <c t="s">
        <v>27</v>
      </c>
    </row>
    <row r="67" spans="1:5" ht="12.75">
      <c r="A67" s="35" t="s">
        <v>55</v>
      </c>
      <c r="E67" s="39" t="s">
        <v>5</v>
      </c>
    </row>
    <row r="68" spans="1:5" ht="12.75">
      <c r="A68" s="35" t="s">
        <v>57</v>
      </c>
      <c r="E68" s="40" t="s">
        <v>5</v>
      </c>
    </row>
    <row r="69" spans="1:5" ht="25.5">
      <c r="A69" t="s">
        <v>58</v>
      </c>
      <c r="E69" s="39" t="s">
        <v>1641</v>
      </c>
    </row>
    <row r="70" spans="1:16" ht="12.75">
      <c r="A70" t="s">
        <v>49</v>
      </c>
      <c s="34" t="s">
        <v>163</v>
      </c>
      <c s="34" t="s">
        <v>1642</v>
      </c>
      <c s="35" t="s">
        <v>5</v>
      </c>
      <c s="6" t="s">
        <v>1643</v>
      </c>
      <c s="36" t="s">
        <v>69</v>
      </c>
      <c s="37">
        <v>1</v>
      </c>
      <c s="36">
        <v>0</v>
      </c>
      <c s="36">
        <f>ROUND(G70*H70,6)</f>
      </c>
      <c r="L70" s="38">
        <v>0</v>
      </c>
      <c s="32">
        <f>ROUND(ROUND(L70,2)*ROUND(G70,3),2)</f>
      </c>
      <c s="36" t="s">
        <v>104</v>
      </c>
      <c>
        <f>(M70*21)/100</f>
      </c>
      <c t="s">
        <v>27</v>
      </c>
    </row>
    <row r="71" spans="1:5" ht="12.75">
      <c r="A71" s="35" t="s">
        <v>55</v>
      </c>
      <c r="E71" s="39" t="s">
        <v>5</v>
      </c>
    </row>
    <row r="72" spans="1:5" ht="12.75">
      <c r="A72" s="35" t="s">
        <v>57</v>
      </c>
      <c r="E72" s="40" t="s">
        <v>5</v>
      </c>
    </row>
    <row r="73" spans="1:5" ht="25.5">
      <c r="A73" t="s">
        <v>58</v>
      </c>
      <c r="E73" s="39" t="s">
        <v>1644</v>
      </c>
    </row>
    <row r="74" spans="1:16" ht="12.75">
      <c r="A74" t="s">
        <v>49</v>
      </c>
      <c s="34" t="s">
        <v>167</v>
      </c>
      <c s="34" t="s">
        <v>1645</v>
      </c>
      <c s="35" t="s">
        <v>5</v>
      </c>
      <c s="6" t="s">
        <v>1646</v>
      </c>
      <c s="36" t="s">
        <v>451</v>
      </c>
      <c s="37">
        <v>1</v>
      </c>
      <c s="36">
        <v>0</v>
      </c>
      <c s="36">
        <f>ROUND(G74*H74,6)</f>
      </c>
      <c r="L74" s="38">
        <v>0</v>
      </c>
      <c s="32">
        <f>ROUND(ROUND(L74,2)*ROUND(G74,3),2)</f>
      </c>
      <c s="36" t="s">
        <v>104</v>
      </c>
      <c>
        <f>(M74*21)/100</f>
      </c>
      <c t="s">
        <v>27</v>
      </c>
    </row>
    <row r="75" spans="1:5" ht="12.75">
      <c r="A75" s="35" t="s">
        <v>55</v>
      </c>
      <c r="E75" s="39" t="s">
        <v>5</v>
      </c>
    </row>
    <row r="76" spans="1:5" ht="12.75">
      <c r="A76" s="35" t="s">
        <v>57</v>
      </c>
      <c r="E76" s="40" t="s">
        <v>5</v>
      </c>
    </row>
    <row r="77" spans="1:5" ht="12.75">
      <c r="A77" t="s">
        <v>58</v>
      </c>
      <c r="E77" s="39" t="s">
        <v>1646</v>
      </c>
    </row>
    <row r="78" spans="1:16" ht="12.75">
      <c r="A78" t="s">
        <v>49</v>
      </c>
      <c s="34" t="s">
        <v>170</v>
      </c>
      <c s="34" t="s">
        <v>1647</v>
      </c>
      <c s="35" t="s">
        <v>5</v>
      </c>
      <c s="6" t="s">
        <v>1648</v>
      </c>
      <c s="36" t="s">
        <v>69</v>
      </c>
      <c s="37">
        <v>1</v>
      </c>
      <c s="36">
        <v>0</v>
      </c>
      <c s="36">
        <f>ROUND(G78*H78,6)</f>
      </c>
      <c r="L78" s="38">
        <v>0</v>
      </c>
      <c s="32">
        <f>ROUND(ROUND(L78,2)*ROUND(G78,3),2)</f>
      </c>
      <c s="36" t="s">
        <v>104</v>
      </c>
      <c>
        <f>(M78*21)/100</f>
      </c>
      <c t="s">
        <v>27</v>
      </c>
    </row>
    <row r="79" spans="1:5" ht="12.75">
      <c r="A79" s="35" t="s">
        <v>55</v>
      </c>
      <c r="E79" s="39" t="s">
        <v>5</v>
      </c>
    </row>
    <row r="80" spans="1:5" ht="12.75">
      <c r="A80" s="35" t="s">
        <v>57</v>
      </c>
      <c r="E80" s="40" t="s">
        <v>5</v>
      </c>
    </row>
    <row r="81" spans="1:5" ht="12.75">
      <c r="A81" t="s">
        <v>58</v>
      </c>
      <c r="E81" s="39" t="s">
        <v>1648</v>
      </c>
    </row>
    <row r="82" spans="1:16" ht="12.75">
      <c r="A82" t="s">
        <v>49</v>
      </c>
      <c s="34" t="s">
        <v>173</v>
      </c>
      <c s="34" t="s">
        <v>1649</v>
      </c>
      <c s="35" t="s">
        <v>5</v>
      </c>
      <c s="6" t="s">
        <v>1650</v>
      </c>
      <c s="36" t="s">
        <v>69</v>
      </c>
      <c s="37">
        <v>1</v>
      </c>
      <c s="36">
        <v>0</v>
      </c>
      <c s="36">
        <f>ROUND(G82*H82,6)</f>
      </c>
      <c r="L82" s="38">
        <v>0</v>
      </c>
      <c s="32">
        <f>ROUND(ROUND(L82,2)*ROUND(G82,3),2)</f>
      </c>
      <c s="36" t="s">
        <v>104</v>
      </c>
      <c>
        <f>(M82*21)/100</f>
      </c>
      <c t="s">
        <v>27</v>
      </c>
    </row>
    <row r="83" spans="1:5" ht="12.75">
      <c r="A83" s="35" t="s">
        <v>55</v>
      </c>
      <c r="E83" s="39" t="s">
        <v>5</v>
      </c>
    </row>
    <row r="84" spans="1:5" ht="12.75">
      <c r="A84" s="35" t="s">
        <v>57</v>
      </c>
      <c r="E84" s="40" t="s">
        <v>5</v>
      </c>
    </row>
    <row r="85" spans="1:5" ht="12.75">
      <c r="A85" t="s">
        <v>58</v>
      </c>
      <c r="E85" s="39" t="s">
        <v>1651</v>
      </c>
    </row>
    <row r="86" spans="1:16" ht="12.75">
      <c r="A86" t="s">
        <v>49</v>
      </c>
      <c s="34" t="s">
        <v>177</v>
      </c>
      <c s="34" t="s">
        <v>1652</v>
      </c>
      <c s="35" t="s">
        <v>5</v>
      </c>
      <c s="6" t="s">
        <v>1653</v>
      </c>
      <c s="36" t="s">
        <v>830</v>
      </c>
      <c s="37">
        <v>1</v>
      </c>
      <c s="36">
        <v>0</v>
      </c>
      <c s="36">
        <f>ROUND(G86*H86,6)</f>
      </c>
      <c r="L86" s="38">
        <v>0</v>
      </c>
      <c s="32">
        <f>ROUND(ROUND(L86,2)*ROUND(G86,3),2)</f>
      </c>
      <c s="36" t="s">
        <v>104</v>
      </c>
      <c>
        <f>(M86*21)/100</f>
      </c>
      <c t="s">
        <v>27</v>
      </c>
    </row>
    <row r="87" spans="1:5" ht="12.75">
      <c r="A87" s="35" t="s">
        <v>55</v>
      </c>
      <c r="E87" s="39" t="s">
        <v>5</v>
      </c>
    </row>
    <row r="88" spans="1:5" ht="12.75">
      <c r="A88" s="35" t="s">
        <v>57</v>
      </c>
      <c r="E88" s="40" t="s">
        <v>5</v>
      </c>
    </row>
    <row r="89" spans="1:5" ht="25.5">
      <c r="A89" t="s">
        <v>58</v>
      </c>
      <c r="E89" s="39" t="s">
        <v>1654</v>
      </c>
    </row>
    <row r="90" spans="1:16" ht="25.5">
      <c r="A90" t="s">
        <v>49</v>
      </c>
      <c s="34" t="s">
        <v>182</v>
      </c>
      <c s="34" t="s">
        <v>1655</v>
      </c>
      <c s="35" t="s">
        <v>5</v>
      </c>
      <c s="6" t="s">
        <v>1656</v>
      </c>
      <c s="36" t="s">
        <v>69</v>
      </c>
      <c s="37">
        <v>1</v>
      </c>
      <c s="36">
        <v>0</v>
      </c>
      <c s="36">
        <f>ROUND(G90*H90,6)</f>
      </c>
      <c r="L90" s="38">
        <v>0</v>
      </c>
      <c s="32">
        <f>ROUND(ROUND(L90,2)*ROUND(G90,3),2)</f>
      </c>
      <c s="36" t="s">
        <v>104</v>
      </c>
      <c>
        <f>(M90*21)/100</f>
      </c>
      <c t="s">
        <v>27</v>
      </c>
    </row>
    <row r="91" spans="1:5" ht="12.75">
      <c r="A91" s="35" t="s">
        <v>55</v>
      </c>
      <c r="E91" s="39" t="s">
        <v>5</v>
      </c>
    </row>
    <row r="92" spans="1:5" ht="12.75">
      <c r="A92" s="35" t="s">
        <v>57</v>
      </c>
      <c r="E92" s="40" t="s">
        <v>5</v>
      </c>
    </row>
    <row r="93" spans="1:5" ht="25.5">
      <c r="A93" t="s">
        <v>58</v>
      </c>
      <c r="E93" s="39" t="s">
        <v>1656</v>
      </c>
    </row>
    <row r="94" spans="1:13" ht="12.75">
      <c r="A94" t="s">
        <v>46</v>
      </c>
      <c r="C94" s="31" t="s">
        <v>936</v>
      </c>
      <c r="E94" s="33" t="s">
        <v>1084</v>
      </c>
      <c r="J94" s="32">
        <f>0</f>
      </c>
      <c s="32">
        <f>0</f>
      </c>
      <c s="32">
        <f>0+L95+L99+L103+L107+L111+L115+L119+L123+L127+L131+L135+L139+L143+L147+L151+L155+L159+L163+L167+L171+L175+L179+L183</f>
      </c>
      <c s="32">
        <f>0+M95+M99+M103+M107+M111+M115+M119+M123+M127+M131+M135+M139+M143+M147+M151+M155+M159+M163+M167+M171+M175+M179+M183</f>
      </c>
    </row>
    <row r="95" spans="1:16" ht="12.75">
      <c r="A95" t="s">
        <v>49</v>
      </c>
      <c s="34" t="s">
        <v>186</v>
      </c>
      <c s="34" t="s">
        <v>1657</v>
      </c>
      <c s="35" t="s">
        <v>5</v>
      </c>
      <c s="6" t="s">
        <v>1658</v>
      </c>
      <c s="36" t="s">
        <v>830</v>
      </c>
      <c s="37">
        <v>8</v>
      </c>
      <c s="36">
        <v>0</v>
      </c>
      <c s="36">
        <f>ROUND(G95*H95,6)</f>
      </c>
      <c r="L95" s="38">
        <v>0</v>
      </c>
      <c s="32">
        <f>ROUND(ROUND(L95,2)*ROUND(G95,3),2)</f>
      </c>
      <c s="36" t="s">
        <v>54</v>
      </c>
      <c>
        <f>(M95*21)/100</f>
      </c>
      <c t="s">
        <v>27</v>
      </c>
    </row>
    <row r="96" spans="1:5" ht="12.75">
      <c r="A96" s="35" t="s">
        <v>55</v>
      </c>
      <c r="E96" s="39" t="s">
        <v>5</v>
      </c>
    </row>
    <row r="97" spans="1:5" ht="102">
      <c r="A97" s="35" t="s">
        <v>57</v>
      </c>
      <c r="E97" s="40" t="s">
        <v>1659</v>
      </c>
    </row>
    <row r="98" spans="1:5" ht="25.5">
      <c r="A98" t="s">
        <v>58</v>
      </c>
      <c r="E98" s="39" t="s">
        <v>1551</v>
      </c>
    </row>
    <row r="99" spans="1:16" ht="12.75">
      <c r="A99" t="s">
        <v>49</v>
      </c>
      <c s="34" t="s">
        <v>190</v>
      </c>
      <c s="34" t="s">
        <v>1660</v>
      </c>
      <c s="35" t="s">
        <v>5</v>
      </c>
      <c s="6" t="s">
        <v>1661</v>
      </c>
      <c s="36" t="s">
        <v>830</v>
      </c>
      <c s="37">
        <v>7</v>
      </c>
      <c s="36">
        <v>0</v>
      </c>
      <c s="36">
        <f>ROUND(G99*H99,6)</f>
      </c>
      <c r="L99" s="38">
        <v>0</v>
      </c>
      <c s="32">
        <f>ROUND(ROUND(L99,2)*ROUND(G99,3),2)</f>
      </c>
      <c s="36" t="s">
        <v>54</v>
      </c>
      <c>
        <f>(M99*21)/100</f>
      </c>
      <c t="s">
        <v>27</v>
      </c>
    </row>
    <row r="100" spans="1:5" ht="12.75">
      <c r="A100" s="35" t="s">
        <v>55</v>
      </c>
      <c r="E100" s="39" t="s">
        <v>5</v>
      </c>
    </row>
    <row r="101" spans="1:5" ht="76.5">
      <c r="A101" s="35" t="s">
        <v>57</v>
      </c>
      <c r="E101" s="40" t="s">
        <v>1662</v>
      </c>
    </row>
    <row r="102" spans="1:5" ht="25.5">
      <c r="A102" t="s">
        <v>58</v>
      </c>
      <c r="E102" s="39" t="s">
        <v>1551</v>
      </c>
    </row>
    <row r="103" spans="1:16" ht="12.75">
      <c r="A103" t="s">
        <v>49</v>
      </c>
      <c s="34" t="s">
        <v>196</v>
      </c>
      <c s="34" t="s">
        <v>1663</v>
      </c>
      <c s="35" t="s">
        <v>5</v>
      </c>
      <c s="6" t="s">
        <v>1664</v>
      </c>
      <c s="36" t="s">
        <v>1665</v>
      </c>
      <c s="37">
        <v>1</v>
      </c>
      <c s="36">
        <v>0</v>
      </c>
      <c s="36">
        <f>ROUND(G103*H103,6)</f>
      </c>
      <c r="L103" s="38">
        <v>0</v>
      </c>
      <c s="32">
        <f>ROUND(ROUND(L103,2)*ROUND(G103,3),2)</f>
      </c>
      <c s="36" t="s">
        <v>54</v>
      </c>
      <c>
        <f>(M103*21)/100</f>
      </c>
      <c t="s">
        <v>27</v>
      </c>
    </row>
    <row r="104" spans="1:5" ht="12.75">
      <c r="A104" s="35" t="s">
        <v>55</v>
      </c>
      <c r="E104" s="39" t="s">
        <v>5</v>
      </c>
    </row>
    <row r="105" spans="1:5" ht="12.75">
      <c r="A105" s="35" t="s">
        <v>57</v>
      </c>
      <c r="E105" s="40" t="s">
        <v>831</v>
      </c>
    </row>
    <row r="106" spans="1:5" ht="12.75">
      <c r="A106" t="s">
        <v>58</v>
      </c>
      <c r="E106" s="39" t="s">
        <v>1666</v>
      </c>
    </row>
    <row r="107" spans="1:16" ht="12.75">
      <c r="A107" t="s">
        <v>49</v>
      </c>
      <c s="34" t="s">
        <v>198</v>
      </c>
      <c s="34" t="s">
        <v>1667</v>
      </c>
      <c s="35" t="s">
        <v>5</v>
      </c>
      <c s="6" t="s">
        <v>1668</v>
      </c>
      <c s="36" t="s">
        <v>830</v>
      </c>
      <c s="37">
        <v>2.126</v>
      </c>
      <c s="36">
        <v>0</v>
      </c>
      <c s="36">
        <f>ROUND(G107*H107,6)</f>
      </c>
      <c r="L107" s="38">
        <v>0</v>
      </c>
      <c s="32">
        <f>ROUND(ROUND(L107,2)*ROUND(G107,3),2)</f>
      </c>
      <c s="36" t="s">
        <v>54</v>
      </c>
      <c>
        <f>(M107*21)/100</f>
      </c>
      <c t="s">
        <v>27</v>
      </c>
    </row>
    <row r="108" spans="1:5" ht="12.75">
      <c r="A108" s="35" t="s">
        <v>55</v>
      </c>
      <c r="E108" s="39" t="s">
        <v>5</v>
      </c>
    </row>
    <row r="109" spans="1:5" ht="153">
      <c r="A109" s="35" t="s">
        <v>57</v>
      </c>
      <c r="E109" s="40" t="s">
        <v>1669</v>
      </c>
    </row>
    <row r="110" spans="1:5" ht="12.75">
      <c r="A110" t="s">
        <v>58</v>
      </c>
      <c r="E110" s="39" t="s">
        <v>1666</v>
      </c>
    </row>
    <row r="111" spans="1:16" ht="12.75">
      <c r="A111" t="s">
        <v>49</v>
      </c>
      <c s="34" t="s">
        <v>204</v>
      </c>
      <c s="34" t="s">
        <v>1487</v>
      </c>
      <c s="35" t="s">
        <v>1488</v>
      </c>
      <c s="6" t="s">
        <v>1489</v>
      </c>
      <c s="36" t="s">
        <v>111</v>
      </c>
      <c s="37">
        <v>0.5</v>
      </c>
      <c s="36">
        <v>0</v>
      </c>
      <c s="36">
        <f>ROUND(G111*H111,6)</f>
      </c>
      <c r="L111" s="38">
        <v>0</v>
      </c>
      <c s="32">
        <f>ROUND(ROUND(L111,2)*ROUND(G111,3),2)</f>
      </c>
      <c s="36" t="s">
        <v>104</v>
      </c>
      <c>
        <f>(M111*21)/100</f>
      </c>
      <c t="s">
        <v>27</v>
      </c>
    </row>
    <row r="112" spans="1:5" ht="25.5">
      <c r="A112" s="35" t="s">
        <v>55</v>
      </c>
      <c r="E112" s="39" t="s">
        <v>112</v>
      </c>
    </row>
    <row r="113" spans="1:5" ht="12.75">
      <c r="A113" s="35" t="s">
        <v>57</v>
      </c>
      <c r="E113" s="40" t="s">
        <v>1498</v>
      </c>
    </row>
    <row r="114" spans="1:5" ht="127.5">
      <c r="A114" t="s">
        <v>58</v>
      </c>
      <c r="E114" s="39" t="s">
        <v>195</v>
      </c>
    </row>
    <row r="115" spans="1:16" ht="12.75">
      <c r="A115" t="s">
        <v>49</v>
      </c>
      <c s="34" t="s">
        <v>298</v>
      </c>
      <c s="34" t="s">
        <v>1491</v>
      </c>
      <c s="35" t="s">
        <v>1492</v>
      </c>
      <c s="6" t="s">
        <v>1493</v>
      </c>
      <c s="36" t="s">
        <v>111</v>
      </c>
      <c s="37">
        <v>0.5</v>
      </c>
      <c s="36">
        <v>0</v>
      </c>
      <c s="36">
        <f>ROUND(G115*H115,6)</f>
      </c>
      <c r="L115" s="38">
        <v>0</v>
      </c>
      <c s="32">
        <f>ROUND(ROUND(L115,2)*ROUND(G115,3),2)</f>
      </c>
      <c s="36" t="s">
        <v>104</v>
      </c>
      <c>
        <f>(M115*21)/100</f>
      </c>
      <c t="s">
        <v>27</v>
      </c>
    </row>
    <row r="116" spans="1:5" ht="25.5">
      <c r="A116" s="35" t="s">
        <v>55</v>
      </c>
      <c r="E116" s="39" t="s">
        <v>112</v>
      </c>
    </row>
    <row r="117" spans="1:5" ht="12.75">
      <c r="A117" s="35" t="s">
        <v>57</v>
      </c>
      <c r="E117" s="40" t="s">
        <v>1498</v>
      </c>
    </row>
    <row r="118" spans="1:5" ht="127.5">
      <c r="A118" t="s">
        <v>58</v>
      </c>
      <c r="E118" s="39" t="s">
        <v>195</v>
      </c>
    </row>
    <row r="119" spans="1:16" ht="12.75">
      <c r="A119" t="s">
        <v>49</v>
      </c>
      <c s="34" t="s">
        <v>301</v>
      </c>
      <c s="34" t="s">
        <v>1494</v>
      </c>
      <c s="35" t="s">
        <v>1495</v>
      </c>
      <c s="6" t="s">
        <v>1496</v>
      </c>
      <c s="36" t="s">
        <v>111</v>
      </c>
      <c s="37">
        <v>1</v>
      </c>
      <c s="36">
        <v>0</v>
      </c>
      <c s="36">
        <f>ROUND(G119*H119,6)</f>
      </c>
      <c r="L119" s="38">
        <v>0</v>
      </c>
      <c s="32">
        <f>ROUND(ROUND(L119,2)*ROUND(G119,3),2)</f>
      </c>
      <c s="36" t="s">
        <v>104</v>
      </c>
      <c>
        <f>(M119*21)/100</f>
      </c>
      <c t="s">
        <v>27</v>
      </c>
    </row>
    <row r="120" spans="1:5" ht="25.5">
      <c r="A120" s="35" t="s">
        <v>55</v>
      </c>
      <c r="E120" s="39" t="s">
        <v>112</v>
      </c>
    </row>
    <row r="121" spans="1:5" ht="12.75">
      <c r="A121" s="35" t="s">
        <v>57</v>
      </c>
      <c r="E121" s="40" t="s">
        <v>1670</v>
      </c>
    </row>
    <row r="122" spans="1:5" ht="127.5">
      <c r="A122" t="s">
        <v>58</v>
      </c>
      <c r="E122" s="39" t="s">
        <v>195</v>
      </c>
    </row>
    <row r="123" spans="1:16" ht="12.75">
      <c r="A123" t="s">
        <v>49</v>
      </c>
      <c s="34" t="s">
        <v>306</v>
      </c>
      <c s="34" t="s">
        <v>1671</v>
      </c>
      <c s="35" t="s">
        <v>1672</v>
      </c>
      <c s="6" t="s">
        <v>1673</v>
      </c>
      <c s="36" t="s">
        <v>111</v>
      </c>
      <c s="37">
        <v>0.5</v>
      </c>
      <c s="36">
        <v>0</v>
      </c>
      <c s="36">
        <f>ROUND(G123*H123,6)</f>
      </c>
      <c r="L123" s="38">
        <v>0</v>
      </c>
      <c s="32">
        <f>ROUND(ROUND(L123,2)*ROUND(G123,3),2)</f>
      </c>
      <c s="36" t="s">
        <v>104</v>
      </c>
      <c>
        <f>(M123*21)/100</f>
      </c>
      <c t="s">
        <v>27</v>
      </c>
    </row>
    <row r="124" spans="1:5" ht="25.5">
      <c r="A124" s="35" t="s">
        <v>55</v>
      </c>
      <c r="E124" s="39" t="s">
        <v>112</v>
      </c>
    </row>
    <row r="125" spans="1:5" ht="12.75">
      <c r="A125" s="35" t="s">
        <v>57</v>
      </c>
      <c r="E125" s="40" t="s">
        <v>1498</v>
      </c>
    </row>
    <row r="126" spans="1:5" ht="127.5">
      <c r="A126" t="s">
        <v>58</v>
      </c>
      <c r="E126" s="39" t="s">
        <v>195</v>
      </c>
    </row>
    <row r="127" spans="1:16" ht="25.5">
      <c r="A127" t="s">
        <v>49</v>
      </c>
      <c s="34" t="s">
        <v>371</v>
      </c>
      <c s="34" t="s">
        <v>728</v>
      </c>
      <c s="35" t="s">
        <v>729</v>
      </c>
      <c s="6" t="s">
        <v>730</v>
      </c>
      <c s="36" t="s">
        <v>111</v>
      </c>
      <c s="37">
        <v>5259.002</v>
      </c>
      <c s="36">
        <v>0</v>
      </c>
      <c s="36">
        <f>ROUND(G127*H127,6)</f>
      </c>
      <c r="L127" s="38">
        <v>0</v>
      </c>
      <c s="32">
        <f>ROUND(ROUND(L127,2)*ROUND(G127,3),2)</f>
      </c>
      <c s="36" t="s">
        <v>104</v>
      </c>
      <c>
        <f>(M127*21)/100</f>
      </c>
      <c t="s">
        <v>27</v>
      </c>
    </row>
    <row r="128" spans="1:5" ht="25.5">
      <c r="A128" s="35" t="s">
        <v>55</v>
      </c>
      <c r="E128" s="39" t="s">
        <v>112</v>
      </c>
    </row>
    <row r="129" spans="1:5" ht="25.5">
      <c r="A129" s="35" t="s">
        <v>57</v>
      </c>
      <c r="E129" s="40" t="s">
        <v>1674</v>
      </c>
    </row>
    <row r="130" spans="1:5" ht="165.75">
      <c r="A130" t="s">
        <v>58</v>
      </c>
      <c r="E130" s="39" t="s">
        <v>114</v>
      </c>
    </row>
    <row r="131" spans="1:16" ht="25.5">
      <c r="A131" t="s">
        <v>49</v>
      </c>
      <c s="34" t="s">
        <v>374</v>
      </c>
      <c s="34" t="s">
        <v>108</v>
      </c>
      <c s="35" t="s">
        <v>109</v>
      </c>
      <c s="6" t="s">
        <v>110</v>
      </c>
      <c s="36" t="s">
        <v>111</v>
      </c>
      <c s="37">
        <v>2273.62</v>
      </c>
      <c s="36">
        <v>0</v>
      </c>
      <c s="36">
        <f>ROUND(G131*H131,6)</f>
      </c>
      <c r="L131" s="38">
        <v>0</v>
      </c>
      <c s="32">
        <f>ROUND(ROUND(L131,2)*ROUND(G131,3),2)</f>
      </c>
      <c s="36" t="s">
        <v>104</v>
      </c>
      <c>
        <f>(M131*21)/100</f>
      </c>
      <c t="s">
        <v>27</v>
      </c>
    </row>
    <row r="132" spans="1:5" ht="25.5">
      <c r="A132" s="35" t="s">
        <v>55</v>
      </c>
      <c r="E132" s="39" t="s">
        <v>112</v>
      </c>
    </row>
    <row r="133" spans="1:5" ht="25.5">
      <c r="A133" s="35" t="s">
        <v>57</v>
      </c>
      <c r="E133" s="40" t="s">
        <v>1675</v>
      </c>
    </row>
    <row r="134" spans="1:5" ht="165.75">
      <c r="A134" t="s">
        <v>58</v>
      </c>
      <c r="E134" s="39" t="s">
        <v>114</v>
      </c>
    </row>
    <row r="135" spans="1:16" ht="25.5">
      <c r="A135" t="s">
        <v>49</v>
      </c>
      <c s="34" t="s">
        <v>377</v>
      </c>
      <c s="34" t="s">
        <v>199</v>
      </c>
      <c s="35" t="s">
        <v>200</v>
      </c>
      <c s="6" t="s">
        <v>1500</v>
      </c>
      <c s="36" t="s">
        <v>111</v>
      </c>
      <c s="37">
        <v>0.05</v>
      </c>
      <c s="36">
        <v>0</v>
      </c>
      <c s="36">
        <f>ROUND(G135*H135,6)</f>
      </c>
      <c r="L135" s="38">
        <v>0</v>
      </c>
      <c s="32">
        <f>ROUND(ROUND(L135,2)*ROUND(G135,3),2)</f>
      </c>
      <c s="36" t="s">
        <v>104</v>
      </c>
      <c>
        <f>(M135*21)/100</f>
      </c>
      <c t="s">
        <v>27</v>
      </c>
    </row>
    <row r="136" spans="1:5" ht="25.5">
      <c r="A136" s="35" t="s">
        <v>55</v>
      </c>
      <c r="E136" s="39" t="s">
        <v>112</v>
      </c>
    </row>
    <row r="137" spans="1:5" ht="25.5">
      <c r="A137" s="35" t="s">
        <v>57</v>
      </c>
      <c r="E137" s="40" t="s">
        <v>1676</v>
      </c>
    </row>
    <row r="138" spans="1:5" ht="165.75">
      <c r="A138" t="s">
        <v>58</v>
      </c>
      <c r="E138" s="39" t="s">
        <v>114</v>
      </c>
    </row>
    <row r="139" spans="1:16" ht="25.5">
      <c r="A139" t="s">
        <v>49</v>
      </c>
      <c s="34" t="s">
        <v>381</v>
      </c>
      <c s="34" t="s">
        <v>938</v>
      </c>
      <c s="35" t="s">
        <v>939</v>
      </c>
      <c s="6" t="s">
        <v>940</v>
      </c>
      <c s="36" t="s">
        <v>111</v>
      </c>
      <c s="37">
        <v>90.75</v>
      </c>
      <c s="36">
        <v>0</v>
      </c>
      <c s="36">
        <f>ROUND(G139*H139,6)</f>
      </c>
      <c r="L139" s="38">
        <v>0</v>
      </c>
      <c s="32">
        <f>ROUND(ROUND(L139,2)*ROUND(G139,3),2)</f>
      </c>
      <c s="36" t="s">
        <v>104</v>
      </c>
      <c>
        <f>(M139*21)/100</f>
      </c>
      <c t="s">
        <v>27</v>
      </c>
    </row>
    <row r="140" spans="1:5" ht="25.5">
      <c r="A140" s="35" t="s">
        <v>55</v>
      </c>
      <c r="E140" s="39" t="s">
        <v>112</v>
      </c>
    </row>
    <row r="141" spans="1:5" ht="25.5">
      <c r="A141" s="35" t="s">
        <v>57</v>
      </c>
      <c r="E141" s="40" t="s">
        <v>1677</v>
      </c>
    </row>
    <row r="142" spans="1:5" ht="165.75">
      <c r="A142" t="s">
        <v>58</v>
      </c>
      <c r="E142" s="39" t="s">
        <v>114</v>
      </c>
    </row>
    <row r="143" spans="1:16" ht="25.5">
      <c r="A143" t="s">
        <v>49</v>
      </c>
      <c s="34" t="s">
        <v>384</v>
      </c>
      <c s="34" t="s">
        <v>543</v>
      </c>
      <c s="35" t="s">
        <v>544</v>
      </c>
      <c s="6" t="s">
        <v>545</v>
      </c>
      <c s="36" t="s">
        <v>111</v>
      </c>
      <c s="37">
        <v>10</v>
      </c>
      <c s="36">
        <v>0</v>
      </c>
      <c s="36">
        <f>ROUND(G143*H143,6)</f>
      </c>
      <c r="L143" s="38">
        <v>0</v>
      </c>
      <c s="32">
        <f>ROUND(ROUND(L143,2)*ROUND(G143,3),2)</f>
      </c>
      <c s="36" t="s">
        <v>104</v>
      </c>
      <c>
        <f>(M143*21)/100</f>
      </c>
      <c t="s">
        <v>27</v>
      </c>
    </row>
    <row r="144" spans="1:5" ht="25.5">
      <c r="A144" s="35" t="s">
        <v>55</v>
      </c>
      <c r="E144" s="39" t="s">
        <v>112</v>
      </c>
    </row>
    <row r="145" spans="1:5" ht="38.25">
      <c r="A145" s="35" t="s">
        <v>57</v>
      </c>
      <c r="E145" s="40" t="s">
        <v>1678</v>
      </c>
    </row>
    <row r="146" spans="1:5" ht="165.75">
      <c r="A146" t="s">
        <v>58</v>
      </c>
      <c r="E146" s="39" t="s">
        <v>114</v>
      </c>
    </row>
    <row r="147" spans="1:16" ht="25.5">
      <c r="A147" t="s">
        <v>49</v>
      </c>
      <c s="34" t="s">
        <v>387</v>
      </c>
      <c s="34" t="s">
        <v>1512</v>
      </c>
      <c s="35" t="s">
        <v>1513</v>
      </c>
      <c s="6" t="s">
        <v>1514</v>
      </c>
      <c s="36" t="s">
        <v>111</v>
      </c>
      <c s="37">
        <v>3</v>
      </c>
      <c s="36">
        <v>0</v>
      </c>
      <c s="36">
        <f>ROUND(G147*H147,6)</f>
      </c>
      <c r="L147" s="38">
        <v>0</v>
      </c>
      <c s="32">
        <f>ROUND(ROUND(L147,2)*ROUND(G147,3),2)</f>
      </c>
      <c s="36" t="s">
        <v>104</v>
      </c>
      <c>
        <f>(M147*21)/100</f>
      </c>
      <c t="s">
        <v>27</v>
      </c>
    </row>
    <row r="148" spans="1:5" ht="25.5">
      <c r="A148" s="35" t="s">
        <v>55</v>
      </c>
      <c r="E148" s="39" t="s">
        <v>112</v>
      </c>
    </row>
    <row r="149" spans="1:5" ht="25.5">
      <c r="A149" s="35" t="s">
        <v>57</v>
      </c>
      <c r="E149" s="40" t="s">
        <v>1679</v>
      </c>
    </row>
    <row r="150" spans="1:5" ht="165.75">
      <c r="A150" t="s">
        <v>58</v>
      </c>
      <c r="E150" s="39" t="s">
        <v>114</v>
      </c>
    </row>
    <row r="151" spans="1:16" ht="25.5">
      <c r="A151" t="s">
        <v>49</v>
      </c>
      <c s="34" t="s">
        <v>390</v>
      </c>
      <c s="34" t="s">
        <v>943</v>
      </c>
      <c s="35" t="s">
        <v>944</v>
      </c>
      <c s="6" t="s">
        <v>945</v>
      </c>
      <c s="36" t="s">
        <v>111</v>
      </c>
      <c s="37">
        <v>350</v>
      </c>
      <c s="36">
        <v>0</v>
      </c>
      <c s="36">
        <f>ROUND(G151*H151,6)</f>
      </c>
      <c r="L151" s="38">
        <v>0</v>
      </c>
      <c s="32">
        <f>ROUND(ROUND(L151,2)*ROUND(G151,3),2)</f>
      </c>
      <c s="36" t="s">
        <v>104</v>
      </c>
      <c>
        <f>(M151*21)/100</f>
      </c>
      <c t="s">
        <v>27</v>
      </c>
    </row>
    <row r="152" spans="1:5" ht="25.5">
      <c r="A152" s="35" t="s">
        <v>55</v>
      </c>
      <c r="E152" s="39" t="s">
        <v>112</v>
      </c>
    </row>
    <row r="153" spans="1:5" ht="25.5">
      <c r="A153" s="35" t="s">
        <v>57</v>
      </c>
      <c r="E153" s="40" t="s">
        <v>1680</v>
      </c>
    </row>
    <row r="154" spans="1:5" ht="165.75">
      <c r="A154" t="s">
        <v>58</v>
      </c>
      <c r="E154" s="39" t="s">
        <v>114</v>
      </c>
    </row>
    <row r="155" spans="1:16" ht="25.5">
      <c r="A155" t="s">
        <v>49</v>
      </c>
      <c s="34" t="s">
        <v>395</v>
      </c>
      <c s="34" t="s">
        <v>205</v>
      </c>
      <c s="35" t="s">
        <v>206</v>
      </c>
      <c s="6" t="s">
        <v>1529</v>
      </c>
      <c s="36" t="s">
        <v>111</v>
      </c>
      <c s="37">
        <v>2</v>
      </c>
      <c s="36">
        <v>0</v>
      </c>
      <c s="36">
        <f>ROUND(G155*H155,6)</f>
      </c>
      <c r="L155" s="38">
        <v>0</v>
      </c>
      <c s="32">
        <f>ROUND(ROUND(L155,2)*ROUND(G155,3),2)</f>
      </c>
      <c s="36" t="s">
        <v>104</v>
      </c>
      <c>
        <f>(M155*21)/100</f>
      </c>
      <c t="s">
        <v>27</v>
      </c>
    </row>
    <row r="156" spans="1:5" ht="25.5">
      <c r="A156" s="35" t="s">
        <v>55</v>
      </c>
      <c r="E156" s="39" t="s">
        <v>112</v>
      </c>
    </row>
    <row r="157" spans="1:5" ht="25.5">
      <c r="A157" s="35" t="s">
        <v>57</v>
      </c>
      <c r="E157" s="40" t="s">
        <v>1681</v>
      </c>
    </row>
    <row r="158" spans="1:5" ht="165.75">
      <c r="A158" t="s">
        <v>58</v>
      </c>
      <c r="E158" s="39" t="s">
        <v>114</v>
      </c>
    </row>
    <row r="159" spans="1:16" ht="25.5">
      <c r="A159" t="s">
        <v>49</v>
      </c>
      <c s="34" t="s">
        <v>397</v>
      </c>
      <c s="34" t="s">
        <v>563</v>
      </c>
      <c s="35" t="s">
        <v>564</v>
      </c>
      <c s="6" t="s">
        <v>565</v>
      </c>
      <c s="36" t="s">
        <v>111</v>
      </c>
      <c s="37">
        <v>1034</v>
      </c>
      <c s="36">
        <v>0</v>
      </c>
      <c s="36">
        <f>ROUND(G159*H159,6)</f>
      </c>
      <c r="L159" s="38">
        <v>0</v>
      </c>
      <c s="32">
        <f>ROUND(ROUND(L159,2)*ROUND(G159,3),2)</f>
      </c>
      <c s="36" t="s">
        <v>104</v>
      </c>
      <c>
        <f>(M159*21)/100</f>
      </c>
      <c t="s">
        <v>27</v>
      </c>
    </row>
    <row r="160" spans="1:5" ht="25.5">
      <c r="A160" s="35" t="s">
        <v>55</v>
      </c>
      <c r="E160" s="39" t="s">
        <v>112</v>
      </c>
    </row>
    <row r="161" spans="1:5" ht="25.5">
      <c r="A161" s="35" t="s">
        <v>57</v>
      </c>
      <c r="E161" s="40" t="s">
        <v>1682</v>
      </c>
    </row>
    <row r="162" spans="1:5" ht="165.75">
      <c r="A162" t="s">
        <v>58</v>
      </c>
      <c r="E162" s="39" t="s">
        <v>114</v>
      </c>
    </row>
    <row r="163" spans="1:16" ht="25.5">
      <c r="A163" t="s">
        <v>49</v>
      </c>
      <c s="34" t="s">
        <v>398</v>
      </c>
      <c s="34" t="s">
        <v>1095</v>
      </c>
      <c s="35" t="s">
        <v>1096</v>
      </c>
      <c s="6" t="s">
        <v>1097</v>
      </c>
      <c s="36" t="s">
        <v>111</v>
      </c>
      <c s="37">
        <v>0.5</v>
      </c>
      <c s="36">
        <v>0</v>
      </c>
      <c s="36">
        <f>ROUND(G163*H163,6)</f>
      </c>
      <c r="L163" s="38">
        <v>0</v>
      </c>
      <c s="32">
        <f>ROUND(ROUND(L163,2)*ROUND(G163,3),2)</f>
      </c>
      <c s="36" t="s">
        <v>104</v>
      </c>
      <c>
        <f>(M163*21)/100</f>
      </c>
      <c t="s">
        <v>27</v>
      </c>
    </row>
    <row r="164" spans="1:5" ht="25.5">
      <c r="A164" s="35" t="s">
        <v>55</v>
      </c>
      <c r="E164" s="39" t="s">
        <v>112</v>
      </c>
    </row>
    <row r="165" spans="1:5" ht="25.5">
      <c r="A165" s="35" t="s">
        <v>57</v>
      </c>
      <c r="E165" s="40" t="s">
        <v>1683</v>
      </c>
    </row>
    <row r="166" spans="1:5" ht="165.75">
      <c r="A166" t="s">
        <v>58</v>
      </c>
      <c r="E166" s="39" t="s">
        <v>114</v>
      </c>
    </row>
    <row r="167" spans="1:16" ht="25.5">
      <c r="A167" t="s">
        <v>49</v>
      </c>
      <c s="34" t="s">
        <v>402</v>
      </c>
      <c s="34" t="s">
        <v>1533</v>
      </c>
      <c s="35" t="s">
        <v>1534</v>
      </c>
      <c s="6" t="s">
        <v>1535</v>
      </c>
      <c s="36" t="s">
        <v>111</v>
      </c>
      <c s="37">
        <v>0.05</v>
      </c>
      <c s="36">
        <v>0</v>
      </c>
      <c s="36">
        <f>ROUND(G167*H167,6)</f>
      </c>
      <c r="L167" s="38">
        <v>0</v>
      </c>
      <c s="32">
        <f>ROUND(ROUND(L167,2)*ROUND(G167,3),2)</f>
      </c>
      <c s="36" t="s">
        <v>104</v>
      </c>
      <c>
        <f>(M167*21)/100</f>
      </c>
      <c t="s">
        <v>27</v>
      </c>
    </row>
    <row r="168" spans="1:5" ht="25.5">
      <c r="A168" s="35" t="s">
        <v>55</v>
      </c>
      <c r="E168" s="39" t="s">
        <v>112</v>
      </c>
    </row>
    <row r="169" spans="1:5" ht="25.5">
      <c r="A169" s="35" t="s">
        <v>57</v>
      </c>
      <c r="E169" s="40" t="s">
        <v>1684</v>
      </c>
    </row>
    <row r="170" spans="1:5" ht="165.75">
      <c r="A170" t="s">
        <v>58</v>
      </c>
      <c r="E170" s="39" t="s">
        <v>114</v>
      </c>
    </row>
    <row r="171" spans="1:16" ht="25.5">
      <c r="A171" t="s">
        <v>49</v>
      </c>
      <c s="34" t="s">
        <v>406</v>
      </c>
      <c s="34" t="s">
        <v>1537</v>
      </c>
      <c s="35" t="s">
        <v>1538</v>
      </c>
      <c s="6" t="s">
        <v>1539</v>
      </c>
      <c s="36" t="s">
        <v>111</v>
      </c>
      <c s="37">
        <v>0.05</v>
      </c>
      <c s="36">
        <v>0</v>
      </c>
      <c s="36">
        <f>ROUND(G171*H171,6)</f>
      </c>
      <c r="L171" s="38">
        <v>0</v>
      </c>
      <c s="32">
        <f>ROUND(ROUND(L171,2)*ROUND(G171,3),2)</f>
      </c>
      <c s="36" t="s">
        <v>104</v>
      </c>
      <c>
        <f>(M171*21)/100</f>
      </c>
      <c t="s">
        <v>27</v>
      </c>
    </row>
    <row r="172" spans="1:5" ht="25.5">
      <c r="A172" s="35" t="s">
        <v>55</v>
      </c>
      <c r="E172" s="39" t="s">
        <v>112</v>
      </c>
    </row>
    <row r="173" spans="1:5" ht="25.5">
      <c r="A173" s="35" t="s">
        <v>57</v>
      </c>
      <c r="E173" s="40" t="s">
        <v>1676</v>
      </c>
    </row>
    <row r="174" spans="1:5" ht="165.75">
      <c r="A174" t="s">
        <v>58</v>
      </c>
      <c r="E174" s="39" t="s">
        <v>114</v>
      </c>
    </row>
    <row r="175" spans="1:16" ht="25.5">
      <c r="A175" t="s">
        <v>49</v>
      </c>
      <c s="34" t="s">
        <v>409</v>
      </c>
      <c s="34" t="s">
        <v>1099</v>
      </c>
      <c s="35" t="s">
        <v>1100</v>
      </c>
      <c s="6" t="s">
        <v>1101</v>
      </c>
      <c s="36" t="s">
        <v>111</v>
      </c>
      <c s="37">
        <v>0.05</v>
      </c>
      <c s="36">
        <v>0</v>
      </c>
      <c s="36">
        <f>ROUND(G175*H175,6)</f>
      </c>
      <c r="L175" s="38">
        <v>0</v>
      </c>
      <c s="32">
        <f>ROUND(ROUND(L175,2)*ROUND(G175,3),2)</f>
      </c>
      <c s="36" t="s">
        <v>104</v>
      </c>
      <c>
        <f>(M175*21)/100</f>
      </c>
      <c t="s">
        <v>27</v>
      </c>
    </row>
    <row r="176" spans="1:5" ht="25.5">
      <c r="A176" s="35" t="s">
        <v>55</v>
      </c>
      <c r="E176" s="39" t="s">
        <v>112</v>
      </c>
    </row>
    <row r="177" spans="1:5" ht="25.5">
      <c r="A177" s="35" t="s">
        <v>57</v>
      </c>
      <c r="E177" s="40" t="s">
        <v>1676</v>
      </c>
    </row>
    <row r="178" spans="1:5" ht="165.75">
      <c r="A178" t="s">
        <v>58</v>
      </c>
      <c r="E178" s="39" t="s">
        <v>114</v>
      </c>
    </row>
    <row r="179" spans="1:16" ht="25.5">
      <c r="A179" t="s">
        <v>49</v>
      </c>
      <c s="34" t="s">
        <v>412</v>
      </c>
      <c s="34" t="s">
        <v>1685</v>
      </c>
      <c s="35" t="s">
        <v>1686</v>
      </c>
      <c s="6" t="s">
        <v>1687</v>
      </c>
      <c s="36" t="s">
        <v>111</v>
      </c>
      <c s="37">
        <v>0.5</v>
      </c>
      <c s="36">
        <v>0</v>
      </c>
      <c s="36">
        <f>ROUND(G179*H179,6)</f>
      </c>
      <c r="L179" s="38">
        <v>0</v>
      </c>
      <c s="32">
        <f>ROUND(ROUND(L179,2)*ROUND(G179,3),2)</f>
      </c>
      <c s="36" t="s">
        <v>104</v>
      </c>
      <c>
        <f>(M179*21)/100</f>
      </c>
      <c t="s">
        <v>27</v>
      </c>
    </row>
    <row r="180" spans="1:5" ht="25.5">
      <c r="A180" s="35" t="s">
        <v>55</v>
      </c>
      <c r="E180" s="39" t="s">
        <v>112</v>
      </c>
    </row>
    <row r="181" spans="1:5" ht="25.5">
      <c r="A181" s="35" t="s">
        <v>57</v>
      </c>
      <c r="E181" s="40" t="s">
        <v>1688</v>
      </c>
    </row>
    <row r="182" spans="1:5" ht="165.75">
      <c r="A182" t="s">
        <v>58</v>
      </c>
      <c r="E182" s="39" t="s">
        <v>114</v>
      </c>
    </row>
    <row r="183" spans="1:16" ht="25.5">
      <c r="A183" t="s">
        <v>49</v>
      </c>
      <c s="34" t="s">
        <v>415</v>
      </c>
      <c s="34" t="s">
        <v>1102</v>
      </c>
      <c s="35" t="s">
        <v>1103</v>
      </c>
      <c s="6" t="s">
        <v>1104</v>
      </c>
      <c s="36" t="s">
        <v>111</v>
      </c>
      <c s="37">
        <v>5609.002</v>
      </c>
      <c s="36">
        <v>0</v>
      </c>
      <c s="36">
        <f>ROUND(G183*H183,6)</f>
      </c>
      <c r="L183" s="38">
        <v>0</v>
      </c>
      <c s="32">
        <f>ROUND(ROUND(L183,2)*ROUND(G183,3),2)</f>
      </c>
      <c s="36" t="s">
        <v>104</v>
      </c>
      <c>
        <f>(M183*21)/100</f>
      </c>
      <c t="s">
        <v>27</v>
      </c>
    </row>
    <row r="184" spans="1:5" ht="25.5">
      <c r="A184" s="35" t="s">
        <v>55</v>
      </c>
      <c r="E184" s="39" t="s">
        <v>112</v>
      </c>
    </row>
    <row r="185" spans="1:5" ht="25.5">
      <c r="A185" s="35" t="s">
        <v>57</v>
      </c>
      <c r="E185" s="40" t="s">
        <v>1689</v>
      </c>
    </row>
    <row r="186" spans="1:5" ht="165.75">
      <c r="A186" t="s">
        <v>58</v>
      </c>
      <c r="E186" s="39" t="s">
        <v>114</v>
      </c>
    </row>
    <row r="187" spans="1:13" ht="12.75">
      <c r="A187" t="s">
        <v>46</v>
      </c>
      <c r="C187" s="31" t="s">
        <v>50</v>
      </c>
      <c r="E187" s="33" t="s">
        <v>694</v>
      </c>
      <c r="J187" s="32">
        <f>0</f>
      </c>
      <c s="32">
        <f>0</f>
      </c>
      <c s="32">
        <f>0+L188+L192+L196+L200+L204+L208+L212+L216</f>
      </c>
      <c s="32">
        <f>0+M188+M192+M196+M200+M204+M208+M212+M216</f>
      </c>
    </row>
    <row r="188" spans="1:16" ht="12.75">
      <c r="A188" t="s">
        <v>49</v>
      </c>
      <c s="34" t="s">
        <v>419</v>
      </c>
      <c s="34" t="s">
        <v>1690</v>
      </c>
      <c s="35" t="s">
        <v>5</v>
      </c>
      <c s="6" t="s">
        <v>1110</v>
      </c>
      <c s="36" t="s">
        <v>53</v>
      </c>
      <c s="37">
        <v>129438.51</v>
      </c>
      <c s="36">
        <v>0</v>
      </c>
      <c s="36">
        <f>ROUND(G188*H188,6)</f>
      </c>
      <c r="L188" s="38">
        <v>0</v>
      </c>
      <c s="32">
        <f>ROUND(ROUND(L188,2)*ROUND(G188,3),2)</f>
      </c>
      <c s="36" t="s">
        <v>54</v>
      </c>
      <c>
        <f>(M188*21)/100</f>
      </c>
      <c t="s">
        <v>27</v>
      </c>
    </row>
    <row r="189" spans="1:5" ht="12.75">
      <c r="A189" s="35" t="s">
        <v>55</v>
      </c>
      <c r="E189" s="39" t="s">
        <v>5</v>
      </c>
    </row>
    <row r="190" spans="1:5" ht="25.5">
      <c r="A190" s="35" t="s">
        <v>57</v>
      </c>
      <c r="E190" s="40" t="s">
        <v>1691</v>
      </c>
    </row>
    <row r="191" spans="1:5" ht="25.5">
      <c r="A191" t="s">
        <v>58</v>
      </c>
      <c r="E191" s="39" t="s">
        <v>1112</v>
      </c>
    </row>
    <row r="192" spans="1:16" ht="12.75">
      <c r="A192" t="s">
        <v>49</v>
      </c>
      <c s="34" t="s">
        <v>422</v>
      </c>
      <c s="34" t="s">
        <v>1692</v>
      </c>
      <c s="35" t="s">
        <v>5</v>
      </c>
      <c s="6" t="s">
        <v>1110</v>
      </c>
      <c s="36" t="s">
        <v>53</v>
      </c>
      <c s="37">
        <v>16860.24</v>
      </c>
      <c s="36">
        <v>0</v>
      </c>
      <c s="36">
        <f>ROUND(G192*H192,6)</f>
      </c>
      <c r="L192" s="38">
        <v>0</v>
      </c>
      <c s="32">
        <f>ROUND(ROUND(L192,2)*ROUND(G192,3),2)</f>
      </c>
      <c s="36" t="s">
        <v>54</v>
      </c>
      <c>
        <f>(M192*21)/100</f>
      </c>
      <c t="s">
        <v>27</v>
      </c>
    </row>
    <row r="193" spans="1:5" ht="12.75">
      <c r="A193" s="35" t="s">
        <v>55</v>
      </c>
      <c r="E193" s="39" t="s">
        <v>5</v>
      </c>
    </row>
    <row r="194" spans="1:5" ht="63.75">
      <c r="A194" s="35" t="s">
        <v>57</v>
      </c>
      <c r="E194" s="40" t="s">
        <v>1693</v>
      </c>
    </row>
    <row r="195" spans="1:5" ht="25.5">
      <c r="A195" t="s">
        <v>58</v>
      </c>
      <c r="E195" s="39" t="s">
        <v>1112</v>
      </c>
    </row>
    <row r="196" spans="1:16" ht="12.75">
      <c r="A196" t="s">
        <v>49</v>
      </c>
      <c s="34" t="s">
        <v>424</v>
      </c>
      <c s="34" t="s">
        <v>1694</v>
      </c>
      <c s="35" t="s">
        <v>5</v>
      </c>
      <c s="6" t="s">
        <v>1695</v>
      </c>
      <c s="36" t="s">
        <v>53</v>
      </c>
      <c s="37">
        <v>7590</v>
      </c>
      <c s="36">
        <v>0</v>
      </c>
      <c s="36">
        <f>ROUND(G196*H196,6)</f>
      </c>
      <c r="L196" s="38">
        <v>0</v>
      </c>
      <c s="32">
        <f>ROUND(ROUND(L196,2)*ROUND(G196,3),2)</f>
      </c>
      <c s="36" t="s">
        <v>54</v>
      </c>
      <c>
        <f>(M196*21)/100</f>
      </c>
      <c t="s">
        <v>27</v>
      </c>
    </row>
    <row r="197" spans="1:5" ht="12.75">
      <c r="A197" s="35" t="s">
        <v>55</v>
      </c>
      <c r="E197" s="39" t="s">
        <v>5</v>
      </c>
    </row>
    <row r="198" spans="1:5" ht="25.5">
      <c r="A198" s="35" t="s">
        <v>57</v>
      </c>
      <c r="E198" s="40" t="s">
        <v>1696</v>
      </c>
    </row>
    <row r="199" spans="1:5" ht="25.5">
      <c r="A199" t="s">
        <v>58</v>
      </c>
      <c r="E199" s="39" t="s">
        <v>1112</v>
      </c>
    </row>
    <row r="200" spans="1:16" ht="12.75">
      <c r="A200" t="s">
        <v>49</v>
      </c>
      <c s="34" t="s">
        <v>428</v>
      </c>
      <c s="34" t="s">
        <v>1113</v>
      </c>
      <c s="35" t="s">
        <v>5</v>
      </c>
      <c s="6" t="s">
        <v>1114</v>
      </c>
      <c s="36" t="s">
        <v>53</v>
      </c>
      <c s="37">
        <v>1687.86</v>
      </c>
      <c s="36">
        <v>0</v>
      </c>
      <c s="36">
        <f>ROUND(G200*H200,6)</f>
      </c>
      <c r="L200" s="38">
        <v>0</v>
      </c>
      <c s="32">
        <f>ROUND(ROUND(L200,2)*ROUND(G200,3),2)</f>
      </c>
      <c s="36" t="s">
        <v>54</v>
      </c>
      <c>
        <f>(M200*21)/100</f>
      </c>
      <c t="s">
        <v>27</v>
      </c>
    </row>
    <row r="201" spans="1:5" ht="12.75">
      <c r="A201" s="35" t="s">
        <v>55</v>
      </c>
      <c r="E201" s="39" t="s">
        <v>5</v>
      </c>
    </row>
    <row r="202" spans="1:5" ht="409.5">
      <c r="A202" s="35" t="s">
        <v>57</v>
      </c>
      <c r="E202" s="40" t="s">
        <v>1697</v>
      </c>
    </row>
    <row r="203" spans="1:5" ht="229.5">
      <c r="A203" t="s">
        <v>58</v>
      </c>
      <c r="E203" s="39" t="s">
        <v>1116</v>
      </c>
    </row>
    <row r="204" spans="1:16" ht="12.75">
      <c r="A204" t="s">
        <v>49</v>
      </c>
      <c s="34" t="s">
        <v>432</v>
      </c>
      <c s="34" t="s">
        <v>1698</v>
      </c>
      <c s="35" t="s">
        <v>5</v>
      </c>
      <c s="6" t="s">
        <v>1699</v>
      </c>
      <c s="36" t="s">
        <v>53</v>
      </c>
      <c s="37">
        <v>4314.617</v>
      </c>
      <c s="36">
        <v>0</v>
      </c>
      <c s="36">
        <f>ROUND(G204*H204,6)</f>
      </c>
      <c r="L204" s="38">
        <v>0</v>
      </c>
      <c s="32">
        <f>ROUND(ROUND(L204,2)*ROUND(G204,3),2)</f>
      </c>
      <c s="36" t="s">
        <v>104</v>
      </c>
      <c>
        <f>(M204*21)/100</f>
      </c>
      <c t="s">
        <v>27</v>
      </c>
    </row>
    <row r="205" spans="1:5" ht="12.75">
      <c r="A205" s="35" t="s">
        <v>55</v>
      </c>
      <c r="E205" s="39" t="s">
        <v>5</v>
      </c>
    </row>
    <row r="206" spans="1:5" ht="409.5">
      <c r="A206" s="35" t="s">
        <v>57</v>
      </c>
      <c r="E206" s="40" t="s">
        <v>1700</v>
      </c>
    </row>
    <row r="207" spans="1:5" ht="318.75">
      <c r="A207" t="s">
        <v>58</v>
      </c>
      <c r="E207" s="39" t="s">
        <v>706</v>
      </c>
    </row>
    <row r="208" spans="1:16" ht="12.75">
      <c r="A208" t="s">
        <v>49</v>
      </c>
      <c s="34" t="s">
        <v>435</v>
      </c>
      <c s="34" t="s">
        <v>1558</v>
      </c>
      <c s="35" t="s">
        <v>5</v>
      </c>
      <c s="6" t="s">
        <v>1559</v>
      </c>
      <c s="36" t="s">
        <v>53</v>
      </c>
      <c s="37">
        <v>326.799</v>
      </c>
      <c s="36">
        <v>0</v>
      </c>
      <c s="36">
        <f>ROUND(G208*H208,6)</f>
      </c>
      <c r="L208" s="38">
        <v>0</v>
      </c>
      <c s="32">
        <f>ROUND(ROUND(L208,2)*ROUND(G208,3),2)</f>
      </c>
      <c s="36" t="s">
        <v>104</v>
      </c>
      <c>
        <f>(M208*21)/100</f>
      </c>
      <c t="s">
        <v>27</v>
      </c>
    </row>
    <row r="209" spans="1:5" ht="12.75">
      <c r="A209" s="35" t="s">
        <v>55</v>
      </c>
      <c r="E209" s="39" t="s">
        <v>5</v>
      </c>
    </row>
    <row r="210" spans="1:5" ht="216.75">
      <c r="A210" s="35" t="s">
        <v>57</v>
      </c>
      <c r="E210" s="40" t="s">
        <v>1701</v>
      </c>
    </row>
    <row r="211" spans="1:5" ht="318.75">
      <c r="A211" t="s">
        <v>58</v>
      </c>
      <c r="E211" s="39" t="s">
        <v>1561</v>
      </c>
    </row>
    <row r="212" spans="1:16" ht="12.75">
      <c r="A212" t="s">
        <v>49</v>
      </c>
      <c s="34" t="s">
        <v>438</v>
      </c>
      <c s="34" t="s">
        <v>1702</v>
      </c>
      <c s="35" t="s">
        <v>5</v>
      </c>
      <c s="6" t="s">
        <v>103</v>
      </c>
      <c s="36" t="s">
        <v>53</v>
      </c>
      <c s="37">
        <v>232.208</v>
      </c>
      <c s="36">
        <v>0</v>
      </c>
      <c s="36">
        <f>ROUND(G212*H212,6)</f>
      </c>
      <c r="L212" s="38">
        <v>0</v>
      </c>
      <c s="32">
        <f>ROUND(ROUND(L212,2)*ROUND(G212,3),2)</f>
      </c>
      <c s="36" t="s">
        <v>104</v>
      </c>
      <c>
        <f>(M212*21)/100</f>
      </c>
      <c t="s">
        <v>27</v>
      </c>
    </row>
    <row r="213" spans="1:5" ht="12.75">
      <c r="A213" s="35" t="s">
        <v>55</v>
      </c>
      <c r="E213" s="39" t="s">
        <v>5</v>
      </c>
    </row>
    <row r="214" spans="1:5" ht="216.75">
      <c r="A214" s="35" t="s">
        <v>57</v>
      </c>
      <c r="E214" s="40" t="s">
        <v>1703</v>
      </c>
    </row>
    <row r="215" spans="1:5" ht="318.75">
      <c r="A215" t="s">
        <v>58</v>
      </c>
      <c r="E215" s="39" t="s">
        <v>1561</v>
      </c>
    </row>
    <row r="216" spans="1:16" ht="12.75">
      <c r="A216" t="s">
        <v>49</v>
      </c>
      <c s="34" t="s">
        <v>441</v>
      </c>
      <c s="34" t="s">
        <v>1704</v>
      </c>
      <c s="35" t="s">
        <v>5</v>
      </c>
      <c s="6" t="s">
        <v>1705</v>
      </c>
      <c s="36" t="s">
        <v>53</v>
      </c>
      <c s="37">
        <v>253</v>
      </c>
      <c s="36">
        <v>0</v>
      </c>
      <c s="36">
        <f>ROUND(G216*H216,6)</f>
      </c>
      <c r="L216" s="38">
        <v>0</v>
      </c>
      <c s="32">
        <f>ROUND(ROUND(L216,2)*ROUND(G216,3),2)</f>
      </c>
      <c s="36" t="s">
        <v>104</v>
      </c>
      <c>
        <f>(M216*21)/100</f>
      </c>
      <c t="s">
        <v>27</v>
      </c>
    </row>
    <row r="217" spans="1:5" ht="12.75">
      <c r="A217" s="35" t="s">
        <v>55</v>
      </c>
      <c r="E217" s="39" t="s">
        <v>5</v>
      </c>
    </row>
    <row r="218" spans="1:5" ht="38.25">
      <c r="A218" s="35" t="s">
        <v>57</v>
      </c>
      <c r="E218" s="40" t="s">
        <v>1706</v>
      </c>
    </row>
    <row r="219" spans="1:5" ht="318.75">
      <c r="A219" t="s">
        <v>58</v>
      </c>
      <c r="E219" s="39" t="s">
        <v>1561</v>
      </c>
    </row>
    <row r="220" spans="1:13" ht="12.75">
      <c r="A220" t="s">
        <v>46</v>
      </c>
      <c r="C220" s="31" t="s">
        <v>27</v>
      </c>
      <c r="E220" s="33" t="s">
        <v>733</v>
      </c>
      <c r="J220" s="32">
        <f>0</f>
      </c>
      <c s="32">
        <f>0</f>
      </c>
      <c s="32">
        <f>0+L221+L225+L229+L233+L237+L241+L245</f>
      </c>
      <c s="32">
        <f>0+M221+M225+M229+M233+M237+M241+M245</f>
      </c>
    </row>
    <row r="221" spans="1:16" ht="12.75">
      <c r="A221" t="s">
        <v>49</v>
      </c>
      <c s="34" t="s">
        <v>444</v>
      </c>
      <c s="34" t="s">
        <v>60</v>
      </c>
      <c s="35" t="s">
        <v>5</v>
      </c>
      <c s="6" t="s">
        <v>61</v>
      </c>
      <c s="36" t="s">
        <v>53</v>
      </c>
      <c s="37">
        <v>9.043</v>
      </c>
      <c s="36">
        <v>0</v>
      </c>
      <c s="36">
        <f>ROUND(G221*H221,6)</f>
      </c>
      <c r="L221" s="38">
        <v>0</v>
      </c>
      <c s="32">
        <f>ROUND(ROUND(L221,2)*ROUND(G221,3),2)</f>
      </c>
      <c s="36" t="s">
        <v>54</v>
      </c>
      <c>
        <f>(M221*21)/100</f>
      </c>
      <c t="s">
        <v>27</v>
      </c>
    </row>
    <row r="222" spans="1:5" ht="12.75">
      <c r="A222" s="35" t="s">
        <v>55</v>
      </c>
      <c r="E222" s="39" t="s">
        <v>5</v>
      </c>
    </row>
    <row r="223" spans="1:5" ht="178.5">
      <c r="A223" s="35" t="s">
        <v>57</v>
      </c>
      <c r="E223" s="40" t="s">
        <v>1707</v>
      </c>
    </row>
    <row r="224" spans="1:5" ht="229.5">
      <c r="A224" t="s">
        <v>58</v>
      </c>
      <c r="E224" s="39" t="s">
        <v>1708</v>
      </c>
    </row>
    <row r="225" spans="1:16" ht="12.75">
      <c r="A225" t="s">
        <v>49</v>
      </c>
      <c s="34" t="s">
        <v>448</v>
      </c>
      <c s="34" t="s">
        <v>1709</v>
      </c>
      <c s="35" t="s">
        <v>5</v>
      </c>
      <c s="6" t="s">
        <v>1710</v>
      </c>
      <c s="36" t="s">
        <v>53</v>
      </c>
      <c s="37">
        <v>3.276</v>
      </c>
      <c s="36">
        <v>0</v>
      </c>
      <c s="36">
        <f>ROUND(G225*H225,6)</f>
      </c>
      <c r="L225" s="38">
        <v>0</v>
      </c>
      <c s="32">
        <f>ROUND(ROUND(L225,2)*ROUND(G225,3),2)</f>
      </c>
      <c s="36" t="s">
        <v>54</v>
      </c>
      <c>
        <f>(M225*21)/100</f>
      </c>
      <c t="s">
        <v>27</v>
      </c>
    </row>
    <row r="226" spans="1:5" ht="12.75">
      <c r="A226" s="35" t="s">
        <v>55</v>
      </c>
      <c r="E226" s="39" t="s">
        <v>5</v>
      </c>
    </row>
    <row r="227" spans="1:5" ht="25.5">
      <c r="A227" s="35" t="s">
        <v>57</v>
      </c>
      <c r="E227" s="40" t="s">
        <v>1711</v>
      </c>
    </row>
    <row r="228" spans="1:5" ht="369.75">
      <c r="A228" t="s">
        <v>58</v>
      </c>
      <c r="E228" s="39" t="s">
        <v>1122</v>
      </c>
    </row>
    <row r="229" spans="1:16" ht="12.75">
      <c r="A229" t="s">
        <v>49</v>
      </c>
      <c s="34" t="s">
        <v>453</v>
      </c>
      <c s="34" t="s">
        <v>1119</v>
      </c>
      <c s="35" t="s">
        <v>5</v>
      </c>
      <c s="6" t="s">
        <v>1712</v>
      </c>
      <c s="36" t="s">
        <v>53</v>
      </c>
      <c s="37">
        <v>717.938</v>
      </c>
      <c s="36">
        <v>0</v>
      </c>
      <c s="36">
        <f>ROUND(G229*H229,6)</f>
      </c>
      <c r="L229" s="38">
        <v>0</v>
      </c>
      <c s="32">
        <f>ROUND(ROUND(L229,2)*ROUND(G229,3),2)</f>
      </c>
      <c s="36" t="s">
        <v>54</v>
      </c>
      <c>
        <f>(M229*21)/100</f>
      </c>
      <c t="s">
        <v>27</v>
      </c>
    </row>
    <row r="230" spans="1:5" ht="12.75">
      <c r="A230" s="35" t="s">
        <v>55</v>
      </c>
      <c r="E230" s="39" t="s">
        <v>5</v>
      </c>
    </row>
    <row r="231" spans="1:5" ht="409.5">
      <c r="A231" s="35" t="s">
        <v>57</v>
      </c>
      <c r="E231" s="40" t="s">
        <v>1713</v>
      </c>
    </row>
    <row r="232" spans="1:5" ht="369.75">
      <c r="A232" t="s">
        <v>58</v>
      </c>
      <c r="E232" s="39" t="s">
        <v>1122</v>
      </c>
    </row>
    <row r="233" spans="1:16" ht="12.75">
      <c r="A233" t="s">
        <v>49</v>
      </c>
      <c s="34" t="s">
        <v>457</v>
      </c>
      <c s="34" t="s">
        <v>1714</v>
      </c>
      <c s="35" t="s">
        <v>5</v>
      </c>
      <c s="6" t="s">
        <v>1120</v>
      </c>
      <c s="36" t="s">
        <v>53</v>
      </c>
      <c s="37">
        <v>8.269</v>
      </c>
      <c s="36">
        <v>0</v>
      </c>
      <c s="36">
        <f>ROUND(G233*H233,6)</f>
      </c>
      <c r="L233" s="38">
        <v>0</v>
      </c>
      <c s="32">
        <f>ROUND(ROUND(L233,2)*ROUND(G233,3),2)</f>
      </c>
      <c s="36" t="s">
        <v>54</v>
      </c>
      <c>
        <f>(M233*21)/100</f>
      </c>
      <c t="s">
        <v>27</v>
      </c>
    </row>
    <row r="234" spans="1:5" ht="12.75">
      <c r="A234" s="35" t="s">
        <v>55</v>
      </c>
      <c r="E234" s="39" t="s">
        <v>5</v>
      </c>
    </row>
    <row r="235" spans="1:5" ht="38.25">
      <c r="A235" s="35" t="s">
        <v>57</v>
      </c>
      <c r="E235" s="40" t="s">
        <v>1715</v>
      </c>
    </row>
    <row r="236" spans="1:5" ht="369.75">
      <c r="A236" t="s">
        <v>58</v>
      </c>
      <c r="E236" s="39" t="s">
        <v>1122</v>
      </c>
    </row>
    <row r="237" spans="1:16" ht="12.75">
      <c r="A237" t="s">
        <v>49</v>
      </c>
      <c s="34" t="s">
        <v>460</v>
      </c>
      <c s="34" t="s">
        <v>1123</v>
      </c>
      <c s="35" t="s">
        <v>5</v>
      </c>
      <c s="6" t="s">
        <v>1124</v>
      </c>
      <c s="36" t="s">
        <v>111</v>
      </c>
      <c s="37">
        <v>0.957</v>
      </c>
      <c s="36">
        <v>0</v>
      </c>
      <c s="36">
        <f>ROUND(G237*H237,6)</f>
      </c>
      <c r="L237" s="38">
        <v>0</v>
      </c>
      <c s="32">
        <f>ROUND(ROUND(L237,2)*ROUND(G237,3),2)</f>
      </c>
      <c s="36" t="s">
        <v>54</v>
      </c>
      <c>
        <f>(M237*21)/100</f>
      </c>
      <c t="s">
        <v>27</v>
      </c>
    </row>
    <row r="238" spans="1:5" ht="12.75">
      <c r="A238" s="35" t="s">
        <v>55</v>
      </c>
      <c r="E238" s="39" t="s">
        <v>5</v>
      </c>
    </row>
    <row r="239" spans="1:5" ht="344.25">
      <c r="A239" s="35" t="s">
        <v>57</v>
      </c>
      <c r="E239" s="40" t="s">
        <v>1716</v>
      </c>
    </row>
    <row r="240" spans="1:5" ht="267.75">
      <c r="A240" t="s">
        <v>58</v>
      </c>
      <c r="E240" s="39" t="s">
        <v>1126</v>
      </c>
    </row>
    <row r="241" spans="1:16" ht="12.75">
      <c r="A241" t="s">
        <v>49</v>
      </c>
      <c s="34" t="s">
        <v>462</v>
      </c>
      <c s="34" t="s">
        <v>1717</v>
      </c>
      <c s="35" t="s">
        <v>5</v>
      </c>
      <c s="6" t="s">
        <v>1718</v>
      </c>
      <c s="36" t="s">
        <v>64</v>
      </c>
      <c s="37">
        <v>12.5</v>
      </c>
      <c s="36">
        <v>0</v>
      </c>
      <c s="36">
        <f>ROUND(G241*H241,6)</f>
      </c>
      <c r="L241" s="38">
        <v>0</v>
      </c>
      <c s="32">
        <f>ROUND(ROUND(L241,2)*ROUND(G241,3),2)</f>
      </c>
      <c s="36" t="s">
        <v>54</v>
      </c>
      <c>
        <f>(M241*21)/100</f>
      </c>
      <c t="s">
        <v>27</v>
      </c>
    </row>
    <row r="242" spans="1:5" ht="12.75">
      <c r="A242" s="35" t="s">
        <v>55</v>
      </c>
      <c r="E242" s="39" t="s">
        <v>5</v>
      </c>
    </row>
    <row r="243" spans="1:5" ht="38.25">
      <c r="A243" s="35" t="s">
        <v>57</v>
      </c>
      <c r="E243" s="40" t="s">
        <v>1719</v>
      </c>
    </row>
    <row r="244" spans="1:5" ht="12.75">
      <c r="A244" t="s">
        <v>58</v>
      </c>
      <c r="E244" s="39" t="s">
        <v>1720</v>
      </c>
    </row>
    <row r="245" spans="1:16" ht="12.75">
      <c r="A245" t="s">
        <v>49</v>
      </c>
      <c s="34" t="s">
        <v>463</v>
      </c>
      <c s="34" t="s">
        <v>1721</v>
      </c>
      <c s="35" t="s">
        <v>5</v>
      </c>
      <c s="6" t="s">
        <v>1722</v>
      </c>
      <c s="36" t="s">
        <v>53</v>
      </c>
      <c s="37">
        <v>17.144</v>
      </c>
      <c s="36">
        <v>0</v>
      </c>
      <c s="36">
        <f>ROUND(G245*H245,6)</f>
      </c>
      <c r="L245" s="38">
        <v>0</v>
      </c>
      <c s="32">
        <f>ROUND(ROUND(L245,2)*ROUND(G245,3),2)</f>
      </c>
      <c s="36" t="s">
        <v>104</v>
      </c>
      <c>
        <f>(M245*21)/100</f>
      </c>
      <c t="s">
        <v>27</v>
      </c>
    </row>
    <row r="246" spans="1:5" ht="12.75">
      <c r="A246" s="35" t="s">
        <v>55</v>
      </c>
      <c r="E246" s="39" t="s">
        <v>5</v>
      </c>
    </row>
    <row r="247" spans="1:5" ht="191.25">
      <c r="A247" s="35" t="s">
        <v>57</v>
      </c>
      <c r="E247" s="40" t="s">
        <v>1723</v>
      </c>
    </row>
    <row r="248" spans="1:5" ht="331.5">
      <c r="A248" t="s">
        <v>58</v>
      </c>
      <c r="E248" s="39" t="s">
        <v>1724</v>
      </c>
    </row>
    <row r="249" spans="1:13" ht="12.75">
      <c r="A249" t="s">
        <v>46</v>
      </c>
      <c r="C249" s="31" t="s">
        <v>26</v>
      </c>
      <c r="E249" s="33" t="s">
        <v>1563</v>
      </c>
      <c r="J249" s="32">
        <f>0</f>
      </c>
      <c s="32">
        <f>0</f>
      </c>
      <c s="32">
        <f>0+L250+L254+L258+L262+L266</f>
      </c>
      <c s="32">
        <f>0+M250+M254+M258+M262+M266</f>
      </c>
    </row>
    <row r="250" spans="1:16" ht="12.75">
      <c r="A250" t="s">
        <v>49</v>
      </c>
      <c s="34" t="s">
        <v>464</v>
      </c>
      <c s="34" t="s">
        <v>1725</v>
      </c>
      <c s="35" t="s">
        <v>5</v>
      </c>
      <c s="6" t="s">
        <v>1726</v>
      </c>
      <c s="36" t="s">
        <v>53</v>
      </c>
      <c s="37">
        <v>12.427</v>
      </c>
      <c s="36">
        <v>0</v>
      </c>
      <c s="36">
        <f>ROUND(G250*H250,6)</f>
      </c>
      <c r="L250" s="38">
        <v>0</v>
      </c>
      <c s="32">
        <f>ROUND(ROUND(L250,2)*ROUND(G250,3),2)</f>
      </c>
      <c s="36" t="s">
        <v>54</v>
      </c>
      <c>
        <f>(M250*21)/100</f>
      </c>
      <c t="s">
        <v>27</v>
      </c>
    </row>
    <row r="251" spans="1:5" ht="12.75">
      <c r="A251" s="35" t="s">
        <v>55</v>
      </c>
      <c r="E251" s="39" t="s">
        <v>5</v>
      </c>
    </row>
    <row r="252" spans="1:5" ht="102">
      <c r="A252" s="35" t="s">
        <v>57</v>
      </c>
      <c r="E252" s="40" t="s">
        <v>1727</v>
      </c>
    </row>
    <row r="253" spans="1:5" ht="229.5">
      <c r="A253" t="s">
        <v>58</v>
      </c>
      <c r="E253" s="39" t="s">
        <v>1728</v>
      </c>
    </row>
    <row r="254" spans="1:16" ht="12.75">
      <c r="A254" t="s">
        <v>49</v>
      </c>
      <c s="34" t="s">
        <v>1279</v>
      </c>
      <c s="34" t="s">
        <v>1729</v>
      </c>
      <c s="35" t="s">
        <v>5</v>
      </c>
      <c s="6" t="s">
        <v>1730</v>
      </c>
      <c s="36" t="s">
        <v>53</v>
      </c>
      <c s="37">
        <v>24.754</v>
      </c>
      <c s="36">
        <v>0</v>
      </c>
      <c s="36">
        <f>ROUND(G254*H254,6)</f>
      </c>
      <c r="L254" s="38">
        <v>0</v>
      </c>
      <c s="32">
        <f>ROUND(ROUND(L254,2)*ROUND(G254,3),2)</f>
      </c>
      <c s="36" t="s">
        <v>54</v>
      </c>
      <c>
        <f>(M254*21)/100</f>
      </c>
      <c t="s">
        <v>27</v>
      </c>
    </row>
    <row r="255" spans="1:5" ht="12.75">
      <c r="A255" s="35" t="s">
        <v>55</v>
      </c>
      <c r="E255" s="39" t="s">
        <v>5</v>
      </c>
    </row>
    <row r="256" spans="1:5" ht="102">
      <c r="A256" s="35" t="s">
        <v>57</v>
      </c>
      <c r="E256" s="40" t="s">
        <v>1731</v>
      </c>
    </row>
    <row r="257" spans="1:5" ht="369.75">
      <c r="A257" t="s">
        <v>58</v>
      </c>
      <c r="E257" s="39" t="s">
        <v>1122</v>
      </c>
    </row>
    <row r="258" spans="1:16" ht="12.75">
      <c r="A258" t="s">
        <v>49</v>
      </c>
      <c s="34" t="s">
        <v>1281</v>
      </c>
      <c s="34" t="s">
        <v>1732</v>
      </c>
      <c s="35" t="s">
        <v>5</v>
      </c>
      <c s="6" t="s">
        <v>1733</v>
      </c>
      <c s="36" t="s">
        <v>111</v>
      </c>
      <c s="37">
        <v>12.029</v>
      </c>
      <c s="36">
        <v>0</v>
      </c>
      <c s="36">
        <f>ROUND(G258*H258,6)</f>
      </c>
      <c r="L258" s="38">
        <v>0</v>
      </c>
      <c s="32">
        <f>ROUND(ROUND(L258,2)*ROUND(G258,3),2)</f>
      </c>
      <c s="36" t="s">
        <v>54</v>
      </c>
      <c>
        <f>(M258*21)/100</f>
      </c>
      <c t="s">
        <v>27</v>
      </c>
    </row>
    <row r="259" spans="1:5" ht="12.75">
      <c r="A259" s="35" t="s">
        <v>55</v>
      </c>
      <c r="E259" s="39" t="s">
        <v>5</v>
      </c>
    </row>
    <row r="260" spans="1:5" ht="51">
      <c r="A260" s="35" t="s">
        <v>57</v>
      </c>
      <c r="E260" s="40" t="s">
        <v>1734</v>
      </c>
    </row>
    <row r="261" spans="1:5" ht="51">
      <c r="A261" t="s">
        <v>58</v>
      </c>
      <c r="E261" s="39" t="s">
        <v>1735</v>
      </c>
    </row>
    <row r="262" spans="1:16" ht="12.75">
      <c r="A262" t="s">
        <v>49</v>
      </c>
      <c s="34" t="s">
        <v>1283</v>
      </c>
      <c s="34" t="s">
        <v>1736</v>
      </c>
      <c s="35" t="s">
        <v>5</v>
      </c>
      <c s="6" t="s">
        <v>1737</v>
      </c>
      <c s="36" t="s">
        <v>53</v>
      </c>
      <c s="37">
        <v>834.893</v>
      </c>
      <c s="36">
        <v>0</v>
      </c>
      <c s="36">
        <f>ROUND(G262*H262,6)</f>
      </c>
      <c r="L262" s="38">
        <v>0</v>
      </c>
      <c s="32">
        <f>ROUND(ROUND(L262,2)*ROUND(G262,3),2)</f>
      </c>
      <c s="36" t="s">
        <v>54</v>
      </c>
      <c>
        <f>(M262*21)/100</f>
      </c>
      <c t="s">
        <v>27</v>
      </c>
    </row>
    <row r="263" spans="1:5" ht="12.75">
      <c r="A263" s="35" t="s">
        <v>55</v>
      </c>
      <c r="E263" s="39" t="s">
        <v>5</v>
      </c>
    </row>
    <row r="264" spans="1:5" ht="409.5">
      <c r="A264" s="35" t="s">
        <v>57</v>
      </c>
      <c r="E264" s="40" t="s">
        <v>1738</v>
      </c>
    </row>
    <row r="265" spans="1:5" ht="38.25">
      <c r="A265" t="s">
        <v>58</v>
      </c>
      <c r="E265" s="39" t="s">
        <v>1739</v>
      </c>
    </row>
    <row r="266" spans="1:16" ht="12.75">
      <c r="A266" t="s">
        <v>49</v>
      </c>
      <c s="34" t="s">
        <v>1285</v>
      </c>
      <c s="34" t="s">
        <v>1740</v>
      </c>
      <c s="35" t="s">
        <v>5</v>
      </c>
      <c s="6" t="s">
        <v>1741</v>
      </c>
      <c s="36" t="s">
        <v>111</v>
      </c>
      <c s="37">
        <v>1.238</v>
      </c>
      <c s="36">
        <v>0</v>
      </c>
      <c s="36">
        <f>ROUND(G266*H266,6)</f>
      </c>
      <c r="L266" s="38">
        <v>0</v>
      </c>
      <c s="32">
        <f>ROUND(ROUND(L266,2)*ROUND(G266,3),2)</f>
      </c>
      <c s="36" t="s">
        <v>54</v>
      </c>
      <c>
        <f>(M266*21)/100</f>
      </c>
      <c t="s">
        <v>27</v>
      </c>
    </row>
    <row r="267" spans="1:5" ht="12.75">
      <c r="A267" s="35" t="s">
        <v>55</v>
      </c>
      <c r="E267" s="39" t="s">
        <v>5</v>
      </c>
    </row>
    <row r="268" spans="1:5" ht="38.25">
      <c r="A268" s="35" t="s">
        <v>57</v>
      </c>
      <c r="E268" s="40" t="s">
        <v>1742</v>
      </c>
    </row>
    <row r="269" spans="1:5" ht="267.75">
      <c r="A269" t="s">
        <v>58</v>
      </c>
      <c r="E269" s="39" t="s">
        <v>1126</v>
      </c>
    </row>
    <row r="270" spans="1:13" ht="12.75">
      <c r="A270" t="s">
        <v>46</v>
      </c>
      <c r="C270" s="31" t="s">
        <v>66</v>
      </c>
      <c r="E270" s="33" t="s">
        <v>743</v>
      </c>
      <c r="J270" s="32">
        <f>0</f>
      </c>
      <c s="32">
        <f>0</f>
      </c>
      <c s="32">
        <f>0+L271+L275+L279+L283+L287+L291+L295+L299+L303+L307+L311+L315+L319</f>
      </c>
      <c s="32">
        <f>0+M271+M275+M279+M283+M287+M291+M295+M299+M303+M307+M311+M315+M319</f>
      </c>
    </row>
    <row r="271" spans="1:16" ht="12.75">
      <c r="A271" t="s">
        <v>49</v>
      </c>
      <c s="34" t="s">
        <v>1287</v>
      </c>
      <c s="34" t="s">
        <v>1743</v>
      </c>
      <c s="35" t="s">
        <v>5</v>
      </c>
      <c s="6" t="s">
        <v>1744</v>
      </c>
      <c s="36" t="s">
        <v>53</v>
      </c>
      <c s="37">
        <v>305.613</v>
      </c>
      <c s="36">
        <v>0</v>
      </c>
      <c s="36">
        <f>ROUND(G271*H271,6)</f>
      </c>
      <c r="L271" s="38">
        <v>0</v>
      </c>
      <c s="32">
        <f>ROUND(ROUND(L271,2)*ROUND(G271,3),2)</f>
      </c>
      <c s="36" t="s">
        <v>54</v>
      </c>
      <c>
        <f>(M271*21)/100</f>
      </c>
      <c t="s">
        <v>27</v>
      </c>
    </row>
    <row r="272" spans="1:5" ht="12.75">
      <c r="A272" s="35" t="s">
        <v>55</v>
      </c>
      <c r="E272" s="39" t="s">
        <v>5</v>
      </c>
    </row>
    <row r="273" spans="1:5" ht="216.75">
      <c r="A273" s="35" t="s">
        <v>57</v>
      </c>
      <c r="E273" s="40" t="s">
        <v>1745</v>
      </c>
    </row>
    <row r="274" spans="1:5" ht="229.5">
      <c r="A274" t="s">
        <v>58</v>
      </c>
      <c r="E274" s="39" t="s">
        <v>1746</v>
      </c>
    </row>
    <row r="275" spans="1:16" ht="12.75">
      <c r="A275" t="s">
        <v>49</v>
      </c>
      <c s="34" t="s">
        <v>1289</v>
      </c>
      <c s="34" t="s">
        <v>1747</v>
      </c>
      <c s="35" t="s">
        <v>5</v>
      </c>
      <c s="6" t="s">
        <v>1748</v>
      </c>
      <c s="36" t="s">
        <v>53</v>
      </c>
      <c s="37">
        <v>4.505</v>
      </c>
      <c s="36">
        <v>0</v>
      </c>
      <c s="36">
        <f>ROUND(G275*H275,6)</f>
      </c>
      <c r="L275" s="38">
        <v>0</v>
      </c>
      <c s="32">
        <f>ROUND(ROUND(L275,2)*ROUND(G275,3),2)</f>
      </c>
      <c s="36" t="s">
        <v>54</v>
      </c>
      <c>
        <f>(M275*21)/100</f>
      </c>
      <c t="s">
        <v>27</v>
      </c>
    </row>
    <row r="276" spans="1:5" ht="12.75">
      <c r="A276" s="35" t="s">
        <v>55</v>
      </c>
      <c r="E276" s="39" t="s">
        <v>5</v>
      </c>
    </row>
    <row r="277" spans="1:5" ht="89.25">
      <c r="A277" s="35" t="s">
        <v>57</v>
      </c>
      <c r="E277" s="40" t="s">
        <v>1749</v>
      </c>
    </row>
    <row r="278" spans="1:5" ht="280.5">
      <c r="A278" t="s">
        <v>58</v>
      </c>
      <c r="E278" s="39" t="s">
        <v>1750</v>
      </c>
    </row>
    <row r="279" spans="1:16" ht="12.75">
      <c r="A279" t="s">
        <v>49</v>
      </c>
      <c s="34" t="s">
        <v>1291</v>
      </c>
      <c s="34" t="s">
        <v>1751</v>
      </c>
      <c s="35" t="s">
        <v>5</v>
      </c>
      <c s="6" t="s">
        <v>1752</v>
      </c>
      <c s="36" t="s">
        <v>111</v>
      </c>
      <c s="37">
        <v>0.547</v>
      </c>
      <c s="36">
        <v>0</v>
      </c>
      <c s="36">
        <f>ROUND(G279*H279,6)</f>
      </c>
      <c r="L279" s="38">
        <v>0</v>
      </c>
      <c s="32">
        <f>ROUND(ROUND(L279,2)*ROUND(G279,3),2)</f>
      </c>
      <c s="36" t="s">
        <v>54</v>
      </c>
      <c>
        <f>(M279*21)/100</f>
      </c>
      <c t="s">
        <v>27</v>
      </c>
    </row>
    <row r="280" spans="1:5" ht="12.75">
      <c r="A280" s="35" t="s">
        <v>55</v>
      </c>
      <c r="E280" s="39" t="s">
        <v>5</v>
      </c>
    </row>
    <row r="281" spans="1:5" ht="51">
      <c r="A281" s="35" t="s">
        <v>57</v>
      </c>
      <c r="E281" s="40" t="s">
        <v>1753</v>
      </c>
    </row>
    <row r="282" spans="1:5" ht="293.25">
      <c r="A282" t="s">
        <v>58</v>
      </c>
      <c r="E282" s="39" t="s">
        <v>1754</v>
      </c>
    </row>
    <row r="283" spans="1:16" ht="12.75">
      <c r="A283" t="s">
        <v>49</v>
      </c>
      <c s="34" t="s">
        <v>1293</v>
      </c>
      <c s="34" t="s">
        <v>1755</v>
      </c>
      <c s="35" t="s">
        <v>5</v>
      </c>
      <c s="6" t="s">
        <v>1756</v>
      </c>
      <c s="36" t="s">
        <v>53</v>
      </c>
      <c s="37">
        <v>68.982</v>
      </c>
      <c s="36">
        <v>0</v>
      </c>
      <c s="36">
        <f>ROUND(G283*H283,6)</f>
      </c>
      <c r="L283" s="38">
        <v>0</v>
      </c>
      <c s="32">
        <f>ROUND(ROUND(L283,2)*ROUND(G283,3),2)</f>
      </c>
      <c s="36" t="s">
        <v>54</v>
      </c>
      <c>
        <f>(M283*21)/100</f>
      </c>
      <c t="s">
        <v>27</v>
      </c>
    </row>
    <row r="284" spans="1:5" ht="12.75">
      <c r="A284" s="35" t="s">
        <v>55</v>
      </c>
      <c r="E284" s="39" t="s">
        <v>5</v>
      </c>
    </row>
    <row r="285" spans="1:5" ht="409.5">
      <c r="A285" s="35" t="s">
        <v>57</v>
      </c>
      <c r="E285" s="40" t="s">
        <v>1757</v>
      </c>
    </row>
    <row r="286" spans="1:5" ht="369.75">
      <c r="A286" t="s">
        <v>58</v>
      </c>
      <c r="E286" s="39" t="s">
        <v>747</v>
      </c>
    </row>
    <row r="287" spans="1:16" ht="12.75">
      <c r="A287" t="s">
        <v>49</v>
      </c>
      <c s="34" t="s">
        <v>1295</v>
      </c>
      <c s="34" t="s">
        <v>1758</v>
      </c>
      <c s="35" t="s">
        <v>5</v>
      </c>
      <c s="6" t="s">
        <v>1759</v>
      </c>
      <c s="36" t="s">
        <v>111</v>
      </c>
      <c s="37">
        <v>13.198</v>
      </c>
      <c s="36">
        <v>0</v>
      </c>
      <c s="36">
        <f>ROUND(G287*H287,6)</f>
      </c>
      <c r="L287" s="38">
        <v>0</v>
      </c>
      <c s="32">
        <f>ROUND(ROUND(L287,2)*ROUND(G287,3),2)</f>
      </c>
      <c s="36" t="s">
        <v>54</v>
      </c>
      <c>
        <f>(M287*21)/100</f>
      </c>
      <c t="s">
        <v>27</v>
      </c>
    </row>
    <row r="288" spans="1:5" ht="12.75">
      <c r="A288" s="35" t="s">
        <v>55</v>
      </c>
      <c r="E288" s="39" t="s">
        <v>5</v>
      </c>
    </row>
    <row r="289" spans="1:5" ht="140.25">
      <c r="A289" s="35" t="s">
        <v>57</v>
      </c>
      <c r="E289" s="40" t="s">
        <v>1760</v>
      </c>
    </row>
    <row r="290" spans="1:5" ht="267.75">
      <c r="A290" t="s">
        <v>58</v>
      </c>
      <c r="E290" s="39" t="s">
        <v>1126</v>
      </c>
    </row>
    <row r="291" spans="1:16" ht="12.75">
      <c r="A291" t="s">
        <v>49</v>
      </c>
      <c s="34" t="s">
        <v>1297</v>
      </c>
      <c s="34" t="s">
        <v>1761</v>
      </c>
      <c s="35" t="s">
        <v>5</v>
      </c>
      <c s="6" t="s">
        <v>1762</v>
      </c>
      <c s="36" t="s">
        <v>53</v>
      </c>
      <c s="37">
        <v>6.406</v>
      </c>
      <c s="36">
        <v>0</v>
      </c>
      <c s="36">
        <f>ROUND(G291*H291,6)</f>
      </c>
      <c r="L291" s="38">
        <v>0</v>
      </c>
      <c s="32">
        <f>ROUND(ROUND(L291,2)*ROUND(G291,3),2)</f>
      </c>
      <c s="36" t="s">
        <v>54</v>
      </c>
      <c>
        <f>(M291*21)/100</f>
      </c>
      <c t="s">
        <v>27</v>
      </c>
    </row>
    <row r="292" spans="1:5" ht="12.75">
      <c r="A292" s="35" t="s">
        <v>55</v>
      </c>
      <c r="E292" s="39" t="s">
        <v>5</v>
      </c>
    </row>
    <row r="293" spans="1:5" ht="114.75">
      <c r="A293" s="35" t="s">
        <v>57</v>
      </c>
      <c r="E293" s="40" t="s">
        <v>1763</v>
      </c>
    </row>
    <row r="294" spans="1:5" ht="229.5">
      <c r="A294" t="s">
        <v>58</v>
      </c>
      <c r="E294" s="39" t="s">
        <v>1746</v>
      </c>
    </row>
    <row r="295" spans="1:16" ht="12.75">
      <c r="A295" t="s">
        <v>49</v>
      </c>
      <c s="34" t="s">
        <v>1299</v>
      </c>
      <c s="34" t="s">
        <v>1764</v>
      </c>
      <c s="35" t="s">
        <v>5</v>
      </c>
      <c s="6" t="s">
        <v>1765</v>
      </c>
      <c s="36" t="s">
        <v>53</v>
      </c>
      <c s="37">
        <v>0.915</v>
      </c>
      <c s="36">
        <v>0</v>
      </c>
      <c s="36">
        <f>ROUND(G295*H295,6)</f>
      </c>
      <c r="L295" s="38">
        <v>0</v>
      </c>
      <c s="32">
        <f>ROUND(ROUND(L295,2)*ROUND(G295,3),2)</f>
      </c>
      <c s="36" t="s">
        <v>54</v>
      </c>
      <c>
        <f>(M295*21)/100</f>
      </c>
      <c t="s">
        <v>27</v>
      </c>
    </row>
    <row r="296" spans="1:5" ht="12.75">
      <c r="A296" s="35" t="s">
        <v>55</v>
      </c>
      <c r="E296" s="39" t="s">
        <v>5</v>
      </c>
    </row>
    <row r="297" spans="1:5" ht="38.25">
      <c r="A297" s="35" t="s">
        <v>57</v>
      </c>
      <c r="E297" s="40" t="s">
        <v>1766</v>
      </c>
    </row>
    <row r="298" spans="1:5" ht="369.75">
      <c r="A298" t="s">
        <v>58</v>
      </c>
      <c r="E298" s="39" t="s">
        <v>747</v>
      </c>
    </row>
    <row r="299" spans="1:16" ht="12.75">
      <c r="A299" t="s">
        <v>49</v>
      </c>
      <c s="34" t="s">
        <v>1301</v>
      </c>
      <c s="34" t="s">
        <v>1767</v>
      </c>
      <c s="35" t="s">
        <v>5</v>
      </c>
      <c s="6" t="s">
        <v>1768</v>
      </c>
      <c s="36" t="s">
        <v>111</v>
      </c>
      <c s="37">
        <v>0.027</v>
      </c>
      <c s="36">
        <v>0</v>
      </c>
      <c s="36">
        <f>ROUND(G299*H299,6)</f>
      </c>
      <c r="L299" s="38">
        <v>0</v>
      </c>
      <c s="32">
        <f>ROUND(ROUND(L299,2)*ROUND(G299,3),2)</f>
      </c>
      <c s="36" t="s">
        <v>54</v>
      </c>
      <c>
        <f>(M299*21)/100</f>
      </c>
      <c t="s">
        <v>27</v>
      </c>
    </row>
    <row r="300" spans="1:5" ht="12.75">
      <c r="A300" s="35" t="s">
        <v>55</v>
      </c>
      <c r="E300" s="39" t="s">
        <v>5</v>
      </c>
    </row>
    <row r="301" spans="1:5" ht="38.25">
      <c r="A301" s="35" t="s">
        <v>57</v>
      </c>
      <c r="E301" s="40" t="s">
        <v>1769</v>
      </c>
    </row>
    <row r="302" spans="1:5" ht="267.75">
      <c r="A302" t="s">
        <v>58</v>
      </c>
      <c r="E302" s="39" t="s">
        <v>1126</v>
      </c>
    </row>
    <row r="303" spans="1:16" ht="12.75">
      <c r="A303" t="s">
        <v>49</v>
      </c>
      <c s="34" t="s">
        <v>1303</v>
      </c>
      <c s="34" t="s">
        <v>1770</v>
      </c>
      <c s="35" t="s">
        <v>5</v>
      </c>
      <c s="6" t="s">
        <v>1771</v>
      </c>
      <c s="36" t="s">
        <v>111</v>
      </c>
      <c s="37">
        <v>31.14</v>
      </c>
      <c s="36">
        <v>0</v>
      </c>
      <c s="36">
        <f>ROUND(G303*H303,6)</f>
      </c>
      <c r="L303" s="38">
        <v>0</v>
      </c>
      <c s="32">
        <f>ROUND(ROUND(L303,2)*ROUND(G303,3),2)</f>
      </c>
      <c s="36" t="s">
        <v>54</v>
      </c>
      <c>
        <f>(M303*21)/100</f>
      </c>
      <c t="s">
        <v>27</v>
      </c>
    </row>
    <row r="304" spans="1:5" ht="12.75">
      <c r="A304" s="35" t="s">
        <v>55</v>
      </c>
      <c r="E304" s="39" t="s">
        <v>5</v>
      </c>
    </row>
    <row r="305" spans="1:5" ht="38.25">
      <c r="A305" s="35" t="s">
        <v>57</v>
      </c>
      <c r="E305" s="40" t="s">
        <v>1772</v>
      </c>
    </row>
    <row r="306" spans="1:5" ht="409.5">
      <c r="A306" t="s">
        <v>58</v>
      </c>
      <c r="E306" s="39" t="s">
        <v>1773</v>
      </c>
    </row>
    <row r="307" spans="1:16" ht="12.75">
      <c r="A307" t="s">
        <v>49</v>
      </c>
      <c s="34" t="s">
        <v>1306</v>
      </c>
      <c s="34" t="s">
        <v>1774</v>
      </c>
      <c s="35" t="s">
        <v>5</v>
      </c>
      <c s="6" t="s">
        <v>1775</v>
      </c>
      <c s="36" t="s">
        <v>111</v>
      </c>
      <c s="37">
        <v>7.284</v>
      </c>
      <c s="36">
        <v>0</v>
      </c>
      <c s="36">
        <f>ROUND(G307*H307,6)</f>
      </c>
      <c r="L307" s="38">
        <v>0</v>
      </c>
      <c s="32">
        <f>ROUND(ROUND(L307,2)*ROUND(G307,3),2)</f>
      </c>
      <c s="36" t="s">
        <v>54</v>
      </c>
      <c>
        <f>(M307*21)/100</f>
      </c>
      <c t="s">
        <v>27</v>
      </c>
    </row>
    <row r="308" spans="1:5" ht="12.75">
      <c r="A308" s="35" t="s">
        <v>55</v>
      </c>
      <c r="E308" s="39" t="s">
        <v>5</v>
      </c>
    </row>
    <row r="309" spans="1:5" ht="51">
      <c r="A309" s="35" t="s">
        <v>57</v>
      </c>
      <c r="E309" s="40" t="s">
        <v>1776</v>
      </c>
    </row>
    <row r="310" spans="1:5" ht="409.5">
      <c r="A310" t="s">
        <v>58</v>
      </c>
      <c r="E310" s="39" t="s">
        <v>1773</v>
      </c>
    </row>
    <row r="311" spans="1:16" ht="12.75">
      <c r="A311" t="s">
        <v>49</v>
      </c>
      <c s="34" t="s">
        <v>1308</v>
      </c>
      <c s="34" t="s">
        <v>1777</v>
      </c>
      <c s="35" t="s">
        <v>5</v>
      </c>
      <c s="6" t="s">
        <v>1778</v>
      </c>
      <c s="36" t="s">
        <v>53</v>
      </c>
      <c s="37">
        <v>2</v>
      </c>
      <c s="36">
        <v>0</v>
      </c>
      <c s="36">
        <f>ROUND(G311*H311,6)</f>
      </c>
      <c r="L311" s="38">
        <v>0</v>
      </c>
      <c s="32">
        <f>ROUND(ROUND(L311,2)*ROUND(G311,3),2)</f>
      </c>
      <c s="36" t="s">
        <v>54</v>
      </c>
      <c>
        <f>(M311*21)/100</f>
      </c>
      <c t="s">
        <v>27</v>
      </c>
    </row>
    <row r="312" spans="1:5" ht="12.75">
      <c r="A312" s="35" t="s">
        <v>55</v>
      </c>
      <c r="E312" s="39" t="s">
        <v>5</v>
      </c>
    </row>
    <row r="313" spans="1:5" ht="127.5">
      <c r="A313" s="35" t="s">
        <v>57</v>
      </c>
      <c r="E313" s="40" t="s">
        <v>1779</v>
      </c>
    </row>
    <row r="314" spans="1:5" ht="409.5">
      <c r="A314" t="s">
        <v>58</v>
      </c>
      <c r="E314" s="39" t="s">
        <v>1780</v>
      </c>
    </row>
    <row r="315" spans="1:16" ht="12.75">
      <c r="A315" t="s">
        <v>49</v>
      </c>
      <c s="34" t="s">
        <v>1310</v>
      </c>
      <c s="34" t="s">
        <v>744</v>
      </c>
      <c s="35" t="s">
        <v>5</v>
      </c>
      <c s="6" t="s">
        <v>745</v>
      </c>
      <c s="36" t="s">
        <v>53</v>
      </c>
      <c s="37">
        <v>179.82</v>
      </c>
      <c s="36">
        <v>0</v>
      </c>
      <c s="36">
        <f>ROUND(G315*H315,6)</f>
      </c>
      <c r="L315" s="38">
        <v>0</v>
      </c>
      <c s="32">
        <f>ROUND(ROUND(L315,2)*ROUND(G315,3),2)</f>
      </c>
      <c s="36" t="s">
        <v>54</v>
      </c>
      <c>
        <f>(M315*21)/100</f>
      </c>
      <c t="s">
        <v>27</v>
      </c>
    </row>
    <row r="316" spans="1:5" ht="12.75">
      <c r="A316" s="35" t="s">
        <v>55</v>
      </c>
      <c r="E316" s="39" t="s">
        <v>5</v>
      </c>
    </row>
    <row r="317" spans="1:5" ht="293.25">
      <c r="A317" s="35" t="s">
        <v>57</v>
      </c>
      <c r="E317" s="40" t="s">
        <v>1781</v>
      </c>
    </row>
    <row r="318" spans="1:5" ht="369.75">
      <c r="A318" t="s">
        <v>58</v>
      </c>
      <c r="E318" s="39" t="s">
        <v>747</v>
      </c>
    </row>
    <row r="319" spans="1:16" ht="12.75">
      <c r="A319" t="s">
        <v>49</v>
      </c>
      <c s="34" t="s">
        <v>1312</v>
      </c>
      <c s="34" t="s">
        <v>1782</v>
      </c>
      <c s="35" t="s">
        <v>5</v>
      </c>
      <c s="6" t="s">
        <v>1783</v>
      </c>
      <c s="36" t="s">
        <v>53</v>
      </c>
      <c s="37">
        <v>2.954</v>
      </c>
      <c s="36">
        <v>0</v>
      </c>
      <c s="36">
        <f>ROUND(G319*H319,6)</f>
      </c>
      <c r="L319" s="38">
        <v>0</v>
      </c>
      <c s="32">
        <f>ROUND(ROUND(L319,2)*ROUND(G319,3),2)</f>
      </c>
      <c s="36" t="s">
        <v>54</v>
      </c>
      <c>
        <f>(M319*21)/100</f>
      </c>
      <c t="s">
        <v>27</v>
      </c>
    </row>
    <row r="320" spans="1:5" ht="12.75">
      <c r="A320" s="35" t="s">
        <v>55</v>
      </c>
      <c r="E320" s="39" t="s">
        <v>5</v>
      </c>
    </row>
    <row r="321" spans="1:5" ht="76.5">
      <c r="A321" s="35" t="s">
        <v>57</v>
      </c>
      <c r="E321" s="40" t="s">
        <v>1784</v>
      </c>
    </row>
    <row r="322" spans="1:5" ht="38.25">
      <c r="A322" t="s">
        <v>58</v>
      </c>
      <c r="E322" s="39" t="s">
        <v>1785</v>
      </c>
    </row>
    <row r="323" spans="1:13" ht="12.75">
      <c r="A323" t="s">
        <v>46</v>
      </c>
      <c r="C323" s="31" t="s">
        <v>70</v>
      </c>
      <c r="E323" s="33" t="s">
        <v>576</v>
      </c>
      <c r="J323" s="32">
        <f>0</f>
      </c>
      <c s="32">
        <f>0</f>
      </c>
      <c s="32">
        <f>0+L324+L328</f>
      </c>
      <c s="32">
        <f>0+M324+M328</f>
      </c>
    </row>
    <row r="324" spans="1:16" ht="12.75">
      <c r="A324" t="s">
        <v>49</v>
      </c>
      <c s="34" t="s">
        <v>1314</v>
      </c>
      <c s="34" t="s">
        <v>1786</v>
      </c>
      <c s="35" t="s">
        <v>5</v>
      </c>
      <c s="6" t="s">
        <v>1787</v>
      </c>
      <c s="36" t="s">
        <v>681</v>
      </c>
      <c s="37">
        <v>66.15</v>
      </c>
      <c s="36">
        <v>0</v>
      </c>
      <c s="36">
        <f>ROUND(G324*H324,6)</f>
      </c>
      <c r="L324" s="38">
        <v>0</v>
      </c>
      <c s="32">
        <f>ROUND(ROUND(L324,2)*ROUND(G324,3),2)</f>
      </c>
      <c s="36" t="s">
        <v>54</v>
      </c>
      <c>
        <f>(M324*21)/100</f>
      </c>
      <c t="s">
        <v>27</v>
      </c>
    </row>
    <row r="325" spans="1:5" ht="12.75">
      <c r="A325" s="35" t="s">
        <v>55</v>
      </c>
      <c r="E325" s="39" t="s">
        <v>5</v>
      </c>
    </row>
    <row r="326" spans="1:5" ht="38.25">
      <c r="A326" s="35" t="s">
        <v>57</v>
      </c>
      <c r="E326" s="40" t="s">
        <v>1788</v>
      </c>
    </row>
    <row r="327" spans="1:5" ht="153">
      <c r="A327" t="s">
        <v>58</v>
      </c>
      <c r="E327" s="39" t="s">
        <v>1789</v>
      </c>
    </row>
    <row r="328" spans="1:16" ht="12.75">
      <c r="A328" t="s">
        <v>49</v>
      </c>
      <c s="34" t="s">
        <v>1316</v>
      </c>
      <c s="34" t="s">
        <v>1790</v>
      </c>
      <c s="35" t="s">
        <v>5</v>
      </c>
      <c s="6" t="s">
        <v>1791</v>
      </c>
      <c s="36" t="s">
        <v>681</v>
      </c>
      <c s="37">
        <v>20</v>
      </c>
      <c s="36">
        <v>0</v>
      </c>
      <c s="36">
        <f>ROUND(G328*H328,6)</f>
      </c>
      <c r="L328" s="38">
        <v>0</v>
      </c>
      <c s="32">
        <f>ROUND(ROUND(L328,2)*ROUND(G328,3),2)</f>
      </c>
      <c s="36" t="s">
        <v>54</v>
      </c>
      <c>
        <f>(M328*21)/100</f>
      </c>
      <c t="s">
        <v>27</v>
      </c>
    </row>
    <row r="329" spans="1:5" ht="12.75">
      <c r="A329" s="35" t="s">
        <v>55</v>
      </c>
      <c r="E329" s="39" t="s">
        <v>5</v>
      </c>
    </row>
    <row r="330" spans="1:5" ht="38.25">
      <c r="A330" s="35" t="s">
        <v>57</v>
      </c>
      <c r="E330" s="40" t="s">
        <v>1792</v>
      </c>
    </row>
    <row r="331" spans="1:5" ht="153">
      <c r="A331" t="s">
        <v>58</v>
      </c>
      <c r="E331" s="39" t="s">
        <v>1789</v>
      </c>
    </row>
    <row r="332" spans="1:13" ht="12.75">
      <c r="A332" t="s">
        <v>46</v>
      </c>
      <c r="C332" s="31" t="s">
        <v>76</v>
      </c>
      <c r="E332" s="33" t="s">
        <v>1793</v>
      </c>
      <c r="J332" s="32">
        <f>0</f>
      </c>
      <c s="32">
        <f>0</f>
      </c>
      <c s="32">
        <f>0+L333+L337+L341+L345+L349+L353+L357+L361+L365+L369+L373+L377+L381+L385+L389+L393+L397+L401+L405+L409+L413+L417</f>
      </c>
      <c s="32">
        <f>0+M333+M337+M341+M345+M349+M353+M357+M361+M365+M369+M373+M377+M381+M385+M389+M393+M397+M401+M405+M409+M413+M417</f>
      </c>
    </row>
    <row r="333" spans="1:16" ht="12.75">
      <c r="A333" t="s">
        <v>49</v>
      </c>
      <c s="34" t="s">
        <v>1318</v>
      </c>
      <c s="34" t="s">
        <v>1794</v>
      </c>
      <c s="35" t="s">
        <v>5</v>
      </c>
      <c s="6" t="s">
        <v>1795</v>
      </c>
      <c s="36" t="s">
        <v>681</v>
      </c>
      <c s="37">
        <v>527.84</v>
      </c>
      <c s="36">
        <v>0</v>
      </c>
      <c s="36">
        <f>ROUND(G333*H333,6)</f>
      </c>
      <c r="L333" s="38">
        <v>0</v>
      </c>
      <c s="32">
        <f>ROUND(ROUND(L333,2)*ROUND(G333,3),2)</f>
      </c>
      <c s="36" t="s">
        <v>104</v>
      </c>
      <c>
        <f>(M333*21)/100</f>
      </c>
      <c t="s">
        <v>27</v>
      </c>
    </row>
    <row r="334" spans="1:5" ht="12.75">
      <c r="A334" s="35" t="s">
        <v>55</v>
      </c>
      <c r="E334" s="39" t="s">
        <v>1796</v>
      </c>
    </row>
    <row r="335" spans="1:5" ht="306">
      <c r="A335" s="35" t="s">
        <v>57</v>
      </c>
      <c r="E335" s="40" t="s">
        <v>1797</v>
      </c>
    </row>
    <row r="336" spans="1:5" ht="76.5">
      <c r="A336" t="s">
        <v>58</v>
      </c>
      <c r="E336" s="39" t="s">
        <v>1135</v>
      </c>
    </row>
    <row r="337" spans="1:16" ht="12.75">
      <c r="A337" t="s">
        <v>49</v>
      </c>
      <c s="34" t="s">
        <v>1320</v>
      </c>
      <c s="34" t="s">
        <v>1798</v>
      </c>
      <c s="35" t="s">
        <v>5</v>
      </c>
      <c s="6" t="s">
        <v>1799</v>
      </c>
      <c s="36" t="s">
        <v>681</v>
      </c>
      <c s="37">
        <v>672.328</v>
      </c>
      <c s="36">
        <v>0</v>
      </c>
      <c s="36">
        <f>ROUND(G337*H337,6)</f>
      </c>
      <c r="L337" s="38">
        <v>0</v>
      </c>
      <c s="32">
        <f>ROUND(ROUND(L337,2)*ROUND(G337,3),2)</f>
      </c>
      <c s="36" t="s">
        <v>54</v>
      </c>
      <c>
        <f>(M337*21)/100</f>
      </c>
      <c t="s">
        <v>27</v>
      </c>
    </row>
    <row r="338" spans="1:5" ht="12.75">
      <c r="A338" s="35" t="s">
        <v>55</v>
      </c>
      <c r="E338" s="39" t="s">
        <v>5</v>
      </c>
    </row>
    <row r="339" spans="1:5" ht="344.25">
      <c r="A339" s="35" t="s">
        <v>57</v>
      </c>
      <c r="E339" s="40" t="s">
        <v>1800</v>
      </c>
    </row>
    <row r="340" spans="1:5" ht="76.5">
      <c r="A340" t="s">
        <v>58</v>
      </c>
      <c r="E340" s="39" t="s">
        <v>1135</v>
      </c>
    </row>
    <row r="341" spans="1:16" ht="12.75">
      <c r="A341" t="s">
        <v>49</v>
      </c>
      <c s="34" t="s">
        <v>1322</v>
      </c>
      <c s="34" t="s">
        <v>1801</v>
      </c>
      <c s="35" t="s">
        <v>5</v>
      </c>
      <c s="6" t="s">
        <v>1802</v>
      </c>
      <c s="36" t="s">
        <v>681</v>
      </c>
      <c s="37">
        <v>20</v>
      </c>
      <c s="36">
        <v>0</v>
      </c>
      <c s="36">
        <f>ROUND(G341*H341,6)</f>
      </c>
      <c r="L341" s="38">
        <v>0</v>
      </c>
      <c s="32">
        <f>ROUND(ROUND(L341,2)*ROUND(G341,3),2)</f>
      </c>
      <c s="36" t="s">
        <v>54</v>
      </c>
      <c>
        <f>(M341*21)/100</f>
      </c>
      <c t="s">
        <v>27</v>
      </c>
    </row>
    <row r="342" spans="1:5" ht="12.75">
      <c r="A342" s="35" t="s">
        <v>55</v>
      </c>
      <c r="E342" s="39" t="s">
        <v>5</v>
      </c>
    </row>
    <row r="343" spans="1:5" ht="102">
      <c r="A343" s="35" t="s">
        <v>57</v>
      </c>
      <c r="E343" s="40" t="s">
        <v>1803</v>
      </c>
    </row>
    <row r="344" spans="1:5" ht="76.5">
      <c r="A344" t="s">
        <v>58</v>
      </c>
      <c r="E344" s="39" t="s">
        <v>1135</v>
      </c>
    </row>
    <row r="345" spans="1:16" ht="12.75">
      <c r="A345" t="s">
        <v>49</v>
      </c>
      <c s="34" t="s">
        <v>1324</v>
      </c>
      <c s="34" t="s">
        <v>1804</v>
      </c>
      <c s="35" t="s">
        <v>5</v>
      </c>
      <c s="6" t="s">
        <v>1805</v>
      </c>
      <c s="36" t="s">
        <v>681</v>
      </c>
      <c s="37">
        <v>1482.162</v>
      </c>
      <c s="36">
        <v>0</v>
      </c>
      <c s="36">
        <f>ROUND(G345*H345,6)</f>
      </c>
      <c r="L345" s="38">
        <v>0</v>
      </c>
      <c s="32">
        <f>ROUND(ROUND(L345,2)*ROUND(G345,3),2)</f>
      </c>
      <c s="36" t="s">
        <v>54</v>
      </c>
      <c>
        <f>(M345*21)/100</f>
      </c>
      <c t="s">
        <v>27</v>
      </c>
    </row>
    <row r="346" spans="1:5" ht="12.75">
      <c r="A346" s="35" t="s">
        <v>55</v>
      </c>
      <c r="E346" s="39" t="s">
        <v>5</v>
      </c>
    </row>
    <row r="347" spans="1:5" ht="409.5">
      <c r="A347" s="35" t="s">
        <v>57</v>
      </c>
      <c r="E347" s="40" t="s">
        <v>1806</v>
      </c>
    </row>
    <row r="348" spans="1:5" ht="76.5">
      <c r="A348" t="s">
        <v>58</v>
      </c>
      <c r="E348" s="39" t="s">
        <v>1135</v>
      </c>
    </row>
    <row r="349" spans="1:16" ht="12.75">
      <c r="A349" t="s">
        <v>49</v>
      </c>
      <c s="34" t="s">
        <v>1326</v>
      </c>
      <c s="34" t="s">
        <v>1807</v>
      </c>
      <c s="35" t="s">
        <v>5</v>
      </c>
      <c s="6" t="s">
        <v>1808</v>
      </c>
      <c s="36" t="s">
        <v>681</v>
      </c>
      <c s="37">
        <v>1868.7</v>
      </c>
      <c s="36">
        <v>0</v>
      </c>
      <c s="36">
        <f>ROUND(G349*H349,6)</f>
      </c>
      <c r="L349" s="38">
        <v>0</v>
      </c>
      <c s="32">
        <f>ROUND(ROUND(L349,2)*ROUND(G349,3),2)</f>
      </c>
      <c s="36" t="s">
        <v>54</v>
      </c>
      <c>
        <f>(M349*21)/100</f>
      </c>
      <c t="s">
        <v>27</v>
      </c>
    </row>
    <row r="350" spans="1:5" ht="76.5">
      <c r="A350" s="35" t="s">
        <v>55</v>
      </c>
      <c r="E350" s="39" t="s">
        <v>1809</v>
      </c>
    </row>
    <row r="351" spans="1:5" ht="318.75">
      <c r="A351" s="35" t="s">
        <v>57</v>
      </c>
      <c r="E351" s="40" t="s">
        <v>1810</v>
      </c>
    </row>
    <row r="352" spans="1:5" ht="76.5">
      <c r="A352" t="s">
        <v>58</v>
      </c>
      <c r="E352" s="39" t="s">
        <v>1135</v>
      </c>
    </row>
    <row r="353" spans="1:16" ht="12.75">
      <c r="A353" t="s">
        <v>49</v>
      </c>
      <c s="34" t="s">
        <v>1328</v>
      </c>
      <c s="34" t="s">
        <v>1811</v>
      </c>
      <c s="35" t="s">
        <v>5</v>
      </c>
      <c s="6" t="s">
        <v>1812</v>
      </c>
      <c s="36" t="s">
        <v>53</v>
      </c>
      <c s="37">
        <v>5.908</v>
      </c>
      <c s="36">
        <v>0</v>
      </c>
      <c s="36">
        <f>ROUND(G353*H353,6)</f>
      </c>
      <c r="L353" s="38">
        <v>0</v>
      </c>
      <c s="32">
        <f>ROUND(ROUND(L353,2)*ROUND(G353,3),2)</f>
      </c>
      <c s="36" t="s">
        <v>54</v>
      </c>
      <c>
        <f>(M353*21)/100</f>
      </c>
      <c t="s">
        <v>27</v>
      </c>
    </row>
    <row r="354" spans="1:5" ht="12.75">
      <c r="A354" s="35" t="s">
        <v>55</v>
      </c>
      <c r="E354" s="39" t="s">
        <v>5</v>
      </c>
    </row>
    <row r="355" spans="1:5" ht="76.5">
      <c r="A355" s="35" t="s">
        <v>57</v>
      </c>
      <c r="E355" s="40" t="s">
        <v>1813</v>
      </c>
    </row>
    <row r="356" spans="1:5" ht="357">
      <c r="A356" t="s">
        <v>58</v>
      </c>
      <c r="E356" s="39" t="s">
        <v>1814</v>
      </c>
    </row>
    <row r="357" spans="1:16" ht="12.75">
      <c r="A357" t="s">
        <v>49</v>
      </c>
      <c s="34" t="s">
        <v>1330</v>
      </c>
      <c s="34" t="s">
        <v>1815</v>
      </c>
      <c s="35" t="s">
        <v>5</v>
      </c>
      <c s="6" t="s">
        <v>1816</v>
      </c>
      <c s="36" t="s">
        <v>53</v>
      </c>
      <c s="37">
        <v>169.808</v>
      </c>
      <c s="36">
        <v>0</v>
      </c>
      <c s="36">
        <f>ROUND(G357*H357,6)</f>
      </c>
      <c r="L357" s="38">
        <v>0</v>
      </c>
      <c s="32">
        <f>ROUND(ROUND(L357,2)*ROUND(G357,3),2)</f>
      </c>
      <c s="36" t="s">
        <v>54</v>
      </c>
      <c>
        <f>(M357*21)/100</f>
      </c>
      <c t="s">
        <v>27</v>
      </c>
    </row>
    <row r="358" spans="1:5" ht="12.75">
      <c r="A358" s="35" t="s">
        <v>55</v>
      </c>
      <c r="E358" s="39" t="s">
        <v>5</v>
      </c>
    </row>
    <row r="359" spans="1:5" ht="153">
      <c r="A359" s="35" t="s">
        <v>57</v>
      </c>
      <c r="E359" s="40" t="s">
        <v>1817</v>
      </c>
    </row>
    <row r="360" spans="1:5" ht="280.5">
      <c r="A360" t="s">
        <v>58</v>
      </c>
      <c r="E360" s="39" t="s">
        <v>1818</v>
      </c>
    </row>
    <row r="361" spans="1:16" ht="12.75">
      <c r="A361" t="s">
        <v>49</v>
      </c>
      <c s="34" t="s">
        <v>1332</v>
      </c>
      <c s="34" t="s">
        <v>1819</v>
      </c>
      <c s="35" t="s">
        <v>5</v>
      </c>
      <c s="6" t="s">
        <v>1820</v>
      </c>
      <c s="36" t="s">
        <v>681</v>
      </c>
      <c s="37">
        <v>15.835</v>
      </c>
      <c s="36">
        <v>0</v>
      </c>
      <c s="36">
        <f>ROUND(G361*H361,6)</f>
      </c>
      <c r="L361" s="38">
        <v>0</v>
      </c>
      <c s="32">
        <f>ROUND(ROUND(L361,2)*ROUND(G361,3),2)</f>
      </c>
      <c s="36" t="s">
        <v>54</v>
      </c>
      <c>
        <f>(M361*21)/100</f>
      </c>
      <c t="s">
        <v>27</v>
      </c>
    </row>
    <row r="362" spans="1:5" ht="12.75">
      <c r="A362" s="35" t="s">
        <v>55</v>
      </c>
      <c r="E362" s="39" t="s">
        <v>5</v>
      </c>
    </row>
    <row r="363" spans="1:5" ht="89.25">
      <c r="A363" s="35" t="s">
        <v>57</v>
      </c>
      <c r="E363" s="40" t="s">
        <v>1821</v>
      </c>
    </row>
    <row r="364" spans="1:5" ht="76.5">
      <c r="A364" t="s">
        <v>58</v>
      </c>
      <c r="E364" s="39" t="s">
        <v>1822</v>
      </c>
    </row>
    <row r="365" spans="1:16" ht="12.75">
      <c r="A365" t="s">
        <v>49</v>
      </c>
      <c s="34" t="s">
        <v>1334</v>
      </c>
      <c s="34" t="s">
        <v>1823</v>
      </c>
      <c s="35" t="s">
        <v>5</v>
      </c>
      <c s="6" t="s">
        <v>1824</v>
      </c>
      <c s="36" t="s">
        <v>681</v>
      </c>
      <c s="37">
        <v>21.15</v>
      </c>
      <c s="36">
        <v>0</v>
      </c>
      <c s="36">
        <f>ROUND(G365*H365,6)</f>
      </c>
      <c r="L365" s="38">
        <v>0</v>
      </c>
      <c s="32">
        <f>ROUND(ROUND(L365,2)*ROUND(G365,3),2)</f>
      </c>
      <c s="36" t="s">
        <v>54</v>
      </c>
      <c>
        <f>(M365*21)/100</f>
      </c>
      <c t="s">
        <v>27</v>
      </c>
    </row>
    <row r="366" spans="1:5" ht="12.75">
      <c r="A366" s="35" t="s">
        <v>55</v>
      </c>
      <c r="E366" s="39" t="s">
        <v>5</v>
      </c>
    </row>
    <row r="367" spans="1:5" ht="102">
      <c r="A367" s="35" t="s">
        <v>57</v>
      </c>
      <c r="E367" s="40" t="s">
        <v>1825</v>
      </c>
    </row>
    <row r="368" spans="1:5" ht="140.25">
      <c r="A368" t="s">
        <v>58</v>
      </c>
      <c r="E368" s="39" t="s">
        <v>1826</v>
      </c>
    </row>
    <row r="369" spans="1:16" ht="12.75">
      <c r="A369" t="s">
        <v>49</v>
      </c>
      <c s="34" t="s">
        <v>1337</v>
      </c>
      <c s="34" t="s">
        <v>1827</v>
      </c>
      <c s="35" t="s">
        <v>5</v>
      </c>
      <c s="6" t="s">
        <v>1828</v>
      </c>
      <c s="36" t="s">
        <v>681</v>
      </c>
      <c s="37">
        <v>85.05</v>
      </c>
      <c s="36">
        <v>0</v>
      </c>
      <c s="36">
        <f>ROUND(G369*H369,6)</f>
      </c>
      <c r="L369" s="38">
        <v>0</v>
      </c>
      <c s="32">
        <f>ROUND(ROUND(L369,2)*ROUND(G369,3),2)</f>
      </c>
      <c s="36" t="s">
        <v>54</v>
      </c>
      <c>
        <f>(M369*21)/100</f>
      </c>
      <c t="s">
        <v>27</v>
      </c>
    </row>
    <row r="370" spans="1:5" ht="12.75">
      <c r="A370" s="35" t="s">
        <v>55</v>
      </c>
      <c r="E370" s="39" t="s">
        <v>5</v>
      </c>
    </row>
    <row r="371" spans="1:5" ht="331.5">
      <c r="A371" s="35" t="s">
        <v>57</v>
      </c>
      <c r="E371" s="40" t="s">
        <v>1829</v>
      </c>
    </row>
    <row r="372" spans="1:5" ht="140.25">
      <c r="A372" t="s">
        <v>58</v>
      </c>
      <c r="E372" s="39" t="s">
        <v>1826</v>
      </c>
    </row>
    <row r="373" spans="1:16" ht="12.75">
      <c r="A373" t="s">
        <v>49</v>
      </c>
      <c s="34" t="s">
        <v>1340</v>
      </c>
      <c s="34" t="s">
        <v>1830</v>
      </c>
      <c s="35" t="s">
        <v>5</v>
      </c>
      <c s="6" t="s">
        <v>1831</v>
      </c>
      <c s="36" t="s">
        <v>681</v>
      </c>
      <c s="37">
        <v>44.719</v>
      </c>
      <c s="36">
        <v>0</v>
      </c>
      <c s="36">
        <f>ROUND(G373*H373,6)</f>
      </c>
      <c r="L373" s="38">
        <v>0</v>
      </c>
      <c s="32">
        <f>ROUND(ROUND(L373,2)*ROUND(G373,3),2)</f>
      </c>
      <c s="36" t="s">
        <v>54</v>
      </c>
      <c>
        <f>(M373*21)/100</f>
      </c>
      <c t="s">
        <v>27</v>
      </c>
    </row>
    <row r="374" spans="1:5" ht="12.75">
      <c r="A374" s="35" t="s">
        <v>55</v>
      </c>
      <c r="E374" s="39" t="s">
        <v>5</v>
      </c>
    </row>
    <row r="375" spans="1:5" ht="409.5">
      <c r="A375" s="35" t="s">
        <v>57</v>
      </c>
      <c r="E375" s="40" t="s">
        <v>1832</v>
      </c>
    </row>
    <row r="376" spans="1:5" ht="140.25">
      <c r="A376" t="s">
        <v>58</v>
      </c>
      <c r="E376" s="39" t="s">
        <v>1833</v>
      </c>
    </row>
    <row r="377" spans="1:16" ht="12.75">
      <c r="A377" t="s">
        <v>49</v>
      </c>
      <c s="34" t="s">
        <v>1342</v>
      </c>
      <c s="34" t="s">
        <v>1834</v>
      </c>
      <c s="35" t="s">
        <v>5</v>
      </c>
      <c s="6" t="s">
        <v>1835</v>
      </c>
      <c s="36" t="s">
        <v>681</v>
      </c>
      <c s="37">
        <v>18.087</v>
      </c>
      <c s="36">
        <v>0</v>
      </c>
      <c s="36">
        <f>ROUND(G377*H377,6)</f>
      </c>
      <c r="L377" s="38">
        <v>0</v>
      </c>
      <c s="32">
        <f>ROUND(ROUND(L377,2)*ROUND(G377,3),2)</f>
      </c>
      <c s="36" t="s">
        <v>54</v>
      </c>
      <c>
        <f>(M377*21)/100</f>
      </c>
      <c t="s">
        <v>27</v>
      </c>
    </row>
    <row r="378" spans="1:5" ht="12.75">
      <c r="A378" s="35" t="s">
        <v>55</v>
      </c>
      <c r="E378" s="39" t="s">
        <v>5</v>
      </c>
    </row>
    <row r="379" spans="1:5" ht="267.75">
      <c r="A379" s="35" t="s">
        <v>57</v>
      </c>
      <c r="E379" s="40" t="s">
        <v>1836</v>
      </c>
    </row>
    <row r="380" spans="1:5" ht="140.25">
      <c r="A380" t="s">
        <v>58</v>
      </c>
      <c r="E380" s="39" t="s">
        <v>1833</v>
      </c>
    </row>
    <row r="381" spans="1:16" ht="12.75">
      <c r="A381" t="s">
        <v>49</v>
      </c>
      <c s="34" t="s">
        <v>1345</v>
      </c>
      <c s="34" t="s">
        <v>1837</v>
      </c>
      <c s="35" t="s">
        <v>5</v>
      </c>
      <c s="6" t="s">
        <v>1838</v>
      </c>
      <c s="36" t="s">
        <v>681</v>
      </c>
      <c s="37">
        <v>75.46</v>
      </c>
      <c s="36">
        <v>0</v>
      </c>
      <c s="36">
        <f>ROUND(G381*H381,6)</f>
      </c>
      <c r="L381" s="38">
        <v>0</v>
      </c>
      <c s="32">
        <f>ROUND(ROUND(L381,2)*ROUND(G381,3),2)</f>
      </c>
      <c s="36" t="s">
        <v>54</v>
      </c>
      <c>
        <f>(M381*21)/100</f>
      </c>
      <c t="s">
        <v>27</v>
      </c>
    </row>
    <row r="382" spans="1:5" ht="12.75">
      <c r="A382" s="35" t="s">
        <v>55</v>
      </c>
      <c r="E382" s="39" t="s">
        <v>5</v>
      </c>
    </row>
    <row r="383" spans="1:5" ht="357">
      <c r="A383" s="35" t="s">
        <v>57</v>
      </c>
      <c r="E383" s="40" t="s">
        <v>1839</v>
      </c>
    </row>
    <row r="384" spans="1:5" ht="140.25">
      <c r="A384" t="s">
        <v>58</v>
      </c>
      <c r="E384" s="39" t="s">
        <v>1833</v>
      </c>
    </row>
    <row r="385" spans="1:16" ht="12.75">
      <c r="A385" t="s">
        <v>49</v>
      </c>
      <c s="34" t="s">
        <v>1347</v>
      </c>
      <c s="34" t="s">
        <v>1840</v>
      </c>
      <c s="35" t="s">
        <v>5</v>
      </c>
      <c s="6" t="s">
        <v>1841</v>
      </c>
      <c s="36" t="s">
        <v>681</v>
      </c>
      <c s="37">
        <v>9.563</v>
      </c>
      <c s="36">
        <v>0</v>
      </c>
      <c s="36">
        <f>ROUND(G385*H385,6)</f>
      </c>
      <c r="L385" s="38">
        <v>0</v>
      </c>
      <c s="32">
        <f>ROUND(ROUND(L385,2)*ROUND(G385,3),2)</f>
      </c>
      <c s="36" t="s">
        <v>54</v>
      </c>
      <c>
        <f>(M385*21)/100</f>
      </c>
      <c t="s">
        <v>27</v>
      </c>
    </row>
    <row r="386" spans="1:5" ht="12.75">
      <c r="A386" s="35" t="s">
        <v>55</v>
      </c>
      <c r="E386" s="39" t="s">
        <v>5</v>
      </c>
    </row>
    <row r="387" spans="1:5" ht="38.25">
      <c r="A387" s="35" t="s">
        <v>57</v>
      </c>
      <c r="E387" s="40" t="s">
        <v>1842</v>
      </c>
    </row>
    <row r="388" spans="1:5" ht="51">
      <c r="A388" t="s">
        <v>58</v>
      </c>
      <c r="E388" s="39" t="s">
        <v>1843</v>
      </c>
    </row>
    <row r="389" spans="1:16" ht="12.75">
      <c r="A389" t="s">
        <v>49</v>
      </c>
      <c s="34" t="s">
        <v>1350</v>
      </c>
      <c s="34" t="s">
        <v>1844</v>
      </c>
      <c s="35" t="s">
        <v>5</v>
      </c>
      <c s="6" t="s">
        <v>1845</v>
      </c>
      <c s="36" t="s">
        <v>681</v>
      </c>
      <c s="37">
        <v>64.712</v>
      </c>
      <c s="36">
        <v>0</v>
      </c>
      <c s="36">
        <f>ROUND(G389*H389,6)</f>
      </c>
      <c r="L389" s="38">
        <v>0</v>
      </c>
      <c s="32">
        <f>ROUND(ROUND(L389,2)*ROUND(G389,3),2)</f>
      </c>
      <c s="36" t="s">
        <v>54</v>
      </c>
      <c>
        <f>(M389*21)/100</f>
      </c>
      <c t="s">
        <v>27</v>
      </c>
    </row>
    <row r="390" spans="1:5" ht="12.75">
      <c r="A390" s="35" t="s">
        <v>55</v>
      </c>
      <c r="E390" s="39" t="s">
        <v>5</v>
      </c>
    </row>
    <row r="391" spans="1:5" ht="76.5">
      <c r="A391" s="35" t="s">
        <v>57</v>
      </c>
      <c r="E391" s="40" t="s">
        <v>1846</v>
      </c>
    </row>
    <row r="392" spans="1:5" ht="51">
      <c r="A392" t="s">
        <v>58</v>
      </c>
      <c r="E392" s="39" t="s">
        <v>1843</v>
      </c>
    </row>
    <row r="393" spans="1:16" ht="12.75">
      <c r="A393" t="s">
        <v>49</v>
      </c>
      <c s="34" t="s">
        <v>1352</v>
      </c>
      <c s="34" t="s">
        <v>1847</v>
      </c>
      <c s="35" t="s">
        <v>5</v>
      </c>
      <c s="6" t="s">
        <v>1848</v>
      </c>
      <c s="36" t="s">
        <v>681</v>
      </c>
      <c s="37">
        <v>43.52</v>
      </c>
      <c s="36">
        <v>0</v>
      </c>
      <c s="36">
        <f>ROUND(G393*H393,6)</f>
      </c>
      <c r="L393" s="38">
        <v>0</v>
      </c>
      <c s="32">
        <f>ROUND(ROUND(L393,2)*ROUND(G393,3),2)</f>
      </c>
      <c s="36" t="s">
        <v>54</v>
      </c>
      <c>
        <f>(M393*21)/100</f>
      </c>
      <c t="s">
        <v>27</v>
      </c>
    </row>
    <row r="394" spans="1:5" ht="12.75">
      <c r="A394" s="35" t="s">
        <v>55</v>
      </c>
      <c r="E394" s="39" t="s">
        <v>5</v>
      </c>
    </row>
    <row r="395" spans="1:5" ht="395.25">
      <c r="A395" s="35" t="s">
        <v>57</v>
      </c>
      <c r="E395" s="40" t="s">
        <v>1849</v>
      </c>
    </row>
    <row r="396" spans="1:5" ht="76.5">
      <c r="A396" t="s">
        <v>58</v>
      </c>
      <c r="E396" s="39" t="s">
        <v>1850</v>
      </c>
    </row>
    <row r="397" spans="1:16" ht="12.75">
      <c r="A397" t="s">
        <v>49</v>
      </c>
      <c s="34" t="s">
        <v>1355</v>
      </c>
      <c s="34" t="s">
        <v>1851</v>
      </c>
      <c s="35" t="s">
        <v>5</v>
      </c>
      <c s="6" t="s">
        <v>1852</v>
      </c>
      <c s="36" t="s">
        <v>830</v>
      </c>
      <c s="37">
        <v>1</v>
      </c>
      <c s="36">
        <v>0</v>
      </c>
      <c s="36">
        <f>ROUND(G397*H397,6)</f>
      </c>
      <c r="L397" s="38">
        <v>0</v>
      </c>
      <c s="32">
        <f>ROUND(ROUND(L397,2)*ROUND(G397,3),2)</f>
      </c>
      <c s="36" t="s">
        <v>104</v>
      </c>
      <c>
        <f>(M397*21)/100</f>
      </c>
      <c t="s">
        <v>27</v>
      </c>
    </row>
    <row r="398" spans="1:5" ht="12.75">
      <c r="A398" s="35" t="s">
        <v>55</v>
      </c>
      <c r="E398" s="39" t="s">
        <v>5</v>
      </c>
    </row>
    <row r="399" spans="1:5" ht="76.5">
      <c r="A399" s="35" t="s">
        <v>57</v>
      </c>
      <c r="E399" s="40" t="s">
        <v>1853</v>
      </c>
    </row>
    <row r="400" spans="1:5" ht="89.25">
      <c r="A400" t="s">
        <v>58</v>
      </c>
      <c r="E400" s="39" t="s">
        <v>1854</v>
      </c>
    </row>
    <row r="401" spans="1:16" ht="12.75">
      <c r="A401" t="s">
        <v>49</v>
      </c>
      <c s="34" t="s">
        <v>1357</v>
      </c>
      <c s="34" t="s">
        <v>1855</v>
      </c>
      <c s="35" t="s">
        <v>5</v>
      </c>
      <c s="6" t="s">
        <v>1856</v>
      </c>
      <c s="36" t="s">
        <v>681</v>
      </c>
      <c s="37">
        <v>551.36</v>
      </c>
      <c s="36">
        <v>0</v>
      </c>
      <c s="36">
        <f>ROUND(G401*H401,6)</f>
      </c>
      <c r="L401" s="38">
        <v>0</v>
      </c>
      <c s="32">
        <f>ROUND(ROUND(L401,2)*ROUND(G401,3),2)</f>
      </c>
      <c s="36" t="s">
        <v>104</v>
      </c>
      <c>
        <f>(M401*21)/100</f>
      </c>
      <c t="s">
        <v>27</v>
      </c>
    </row>
    <row r="402" spans="1:5" ht="12.75">
      <c r="A402" s="35" t="s">
        <v>55</v>
      </c>
      <c r="E402" s="39" t="s">
        <v>5</v>
      </c>
    </row>
    <row r="403" spans="1:5" ht="89.25">
      <c r="A403" s="35" t="s">
        <v>57</v>
      </c>
      <c r="E403" s="40" t="s">
        <v>1857</v>
      </c>
    </row>
    <row r="404" spans="1:5" ht="76.5">
      <c r="A404" t="s">
        <v>58</v>
      </c>
      <c r="E404" s="39" t="s">
        <v>1135</v>
      </c>
    </row>
    <row r="405" spans="1:16" ht="12.75">
      <c r="A405" t="s">
        <v>49</v>
      </c>
      <c s="34" t="s">
        <v>1360</v>
      </c>
      <c s="34" t="s">
        <v>1858</v>
      </c>
      <c s="35" t="s">
        <v>5</v>
      </c>
      <c s="6" t="s">
        <v>1805</v>
      </c>
      <c s="36" t="s">
        <v>681</v>
      </c>
      <c s="37">
        <v>2288.122</v>
      </c>
      <c s="36">
        <v>0</v>
      </c>
      <c s="36">
        <f>ROUND(G405*H405,6)</f>
      </c>
      <c r="L405" s="38">
        <v>0</v>
      </c>
      <c s="32">
        <f>ROUND(ROUND(L405,2)*ROUND(G405,3),2)</f>
      </c>
      <c s="36" t="s">
        <v>104</v>
      </c>
      <c>
        <f>(M405*21)/100</f>
      </c>
      <c t="s">
        <v>27</v>
      </c>
    </row>
    <row r="406" spans="1:5" ht="12.75">
      <c r="A406" s="35" t="s">
        <v>55</v>
      </c>
      <c r="E406" s="39" t="s">
        <v>5</v>
      </c>
    </row>
    <row r="407" spans="1:5" ht="409.5">
      <c r="A407" s="35" t="s">
        <v>57</v>
      </c>
      <c r="E407" s="40" t="s">
        <v>1859</v>
      </c>
    </row>
    <row r="408" spans="1:5" ht="76.5">
      <c r="A408" t="s">
        <v>58</v>
      </c>
      <c r="E408" s="39" t="s">
        <v>1135</v>
      </c>
    </row>
    <row r="409" spans="1:16" ht="12.75">
      <c r="A409" t="s">
        <v>49</v>
      </c>
      <c s="34" t="s">
        <v>1362</v>
      </c>
      <c s="34" t="s">
        <v>1860</v>
      </c>
      <c s="35" t="s">
        <v>5</v>
      </c>
      <c s="6" t="s">
        <v>1861</v>
      </c>
      <c s="36" t="s">
        <v>681</v>
      </c>
      <c s="37">
        <v>211</v>
      </c>
      <c s="36">
        <v>0</v>
      </c>
      <c s="36">
        <f>ROUND(G409*H409,6)</f>
      </c>
      <c r="L409" s="38">
        <v>0</v>
      </c>
      <c s="32">
        <f>ROUND(ROUND(L409,2)*ROUND(G409,3),2)</f>
      </c>
      <c s="36" t="s">
        <v>104</v>
      </c>
      <c>
        <f>(M409*21)/100</f>
      </c>
      <c t="s">
        <v>27</v>
      </c>
    </row>
    <row r="410" spans="1:5" ht="12.75">
      <c r="A410" s="35" t="s">
        <v>55</v>
      </c>
      <c r="E410" s="39" t="s">
        <v>5</v>
      </c>
    </row>
    <row r="411" spans="1:5" ht="127.5">
      <c r="A411" s="35" t="s">
        <v>57</v>
      </c>
      <c r="E411" s="40" t="s">
        <v>1862</v>
      </c>
    </row>
    <row r="412" spans="1:5" ht="63.75">
      <c r="A412" t="s">
        <v>58</v>
      </c>
      <c r="E412" s="39" t="s">
        <v>1863</v>
      </c>
    </row>
    <row r="413" spans="1:16" ht="12.75">
      <c r="A413" t="s">
        <v>49</v>
      </c>
      <c s="34" t="s">
        <v>1365</v>
      </c>
      <c s="34" t="s">
        <v>1864</v>
      </c>
      <c s="35" t="s">
        <v>5</v>
      </c>
      <c s="6" t="s">
        <v>1865</v>
      </c>
      <c s="36" t="s">
        <v>681</v>
      </c>
      <c s="37">
        <v>59.565</v>
      </c>
      <c s="36">
        <v>0</v>
      </c>
      <c s="36">
        <f>ROUND(G413*H413,6)</f>
      </c>
      <c r="L413" s="38">
        <v>0</v>
      </c>
      <c s="32">
        <f>ROUND(ROUND(L413,2)*ROUND(G413,3),2)</f>
      </c>
      <c s="36" t="s">
        <v>104</v>
      </c>
      <c>
        <f>(M413*21)/100</f>
      </c>
      <c t="s">
        <v>27</v>
      </c>
    </row>
    <row r="414" spans="1:5" ht="12.75">
      <c r="A414" s="35" t="s">
        <v>55</v>
      </c>
      <c r="E414" s="39" t="s">
        <v>5</v>
      </c>
    </row>
    <row r="415" spans="1:5" ht="127.5">
      <c r="A415" s="35" t="s">
        <v>57</v>
      </c>
      <c r="E415" s="40" t="s">
        <v>1866</v>
      </c>
    </row>
    <row r="416" spans="1:5" ht="127.5">
      <c r="A416" t="s">
        <v>58</v>
      </c>
      <c r="E416" s="39" t="s">
        <v>1867</v>
      </c>
    </row>
    <row r="417" spans="1:16" ht="12.75">
      <c r="A417" t="s">
        <v>49</v>
      </c>
      <c s="34" t="s">
        <v>1367</v>
      </c>
      <c s="34" t="s">
        <v>1868</v>
      </c>
      <c s="35" t="s">
        <v>5</v>
      </c>
      <c s="6" t="s">
        <v>1869</v>
      </c>
      <c s="36" t="s">
        <v>681</v>
      </c>
      <c s="37">
        <v>54.616</v>
      </c>
      <c s="36">
        <v>0</v>
      </c>
      <c s="36">
        <f>ROUND(G417*H417,6)</f>
      </c>
      <c r="L417" s="38">
        <v>0</v>
      </c>
      <c s="32">
        <f>ROUND(ROUND(L417,2)*ROUND(G417,3),2)</f>
      </c>
      <c s="36" t="s">
        <v>104</v>
      </c>
      <c>
        <f>(M417*21)/100</f>
      </c>
      <c t="s">
        <v>27</v>
      </c>
    </row>
    <row r="418" spans="1:5" ht="12.75">
      <c r="A418" s="35" t="s">
        <v>55</v>
      </c>
      <c r="E418" s="39" t="s">
        <v>5</v>
      </c>
    </row>
    <row r="419" spans="1:5" ht="127.5">
      <c r="A419" s="35" t="s">
        <v>57</v>
      </c>
      <c r="E419" s="40" t="s">
        <v>1870</v>
      </c>
    </row>
    <row r="420" spans="1:5" ht="140.25">
      <c r="A420" t="s">
        <v>58</v>
      </c>
      <c r="E420" s="39" t="s">
        <v>1871</v>
      </c>
    </row>
    <row r="421" spans="1:13" ht="12.75">
      <c r="A421" t="s">
        <v>46</v>
      </c>
      <c r="C421" s="31" t="s">
        <v>79</v>
      </c>
      <c r="E421" s="33" t="s">
        <v>1162</v>
      </c>
      <c r="J421" s="32">
        <f>0</f>
      </c>
      <c s="32">
        <f>0</f>
      </c>
      <c s="32">
        <f>0+L422+L426+L430+L434+L438+L442+L446+L450+L454+L458+L462+L466+L470+L474+L478+L482+L486+L490+L494+L498+L502+L506+L510+L514+L518</f>
      </c>
      <c s="32">
        <f>0+M422+M426+M430+M434+M438+M442+M446+M450+M454+M458+M462+M466+M470+M474+M478+M482+M486+M490+M494+M498+M502+M506+M510+M514+M518</f>
      </c>
    </row>
    <row r="422" spans="1:16" ht="12.75">
      <c r="A422" t="s">
        <v>49</v>
      </c>
      <c s="34" t="s">
        <v>1370</v>
      </c>
      <c s="34" t="s">
        <v>1872</v>
      </c>
      <c s="35" t="s">
        <v>5</v>
      </c>
      <c s="6" t="s">
        <v>1873</v>
      </c>
      <c s="36" t="s">
        <v>73</v>
      </c>
      <c s="37">
        <v>350</v>
      </c>
      <c s="36">
        <v>0</v>
      </c>
      <c s="36">
        <f>ROUND(G422*H422,6)</f>
      </c>
      <c r="L422" s="38">
        <v>0</v>
      </c>
      <c s="32">
        <f>ROUND(ROUND(L422,2)*ROUND(G422,3),2)</f>
      </c>
      <c s="36" t="s">
        <v>54</v>
      </c>
      <c>
        <f>(M422*21)/100</f>
      </c>
      <c t="s">
        <v>27</v>
      </c>
    </row>
    <row r="423" spans="1:5" ht="12.75">
      <c r="A423" s="35" t="s">
        <v>55</v>
      </c>
      <c r="E423" s="39" t="s">
        <v>5</v>
      </c>
    </row>
    <row r="424" spans="1:5" ht="25.5">
      <c r="A424" s="35" t="s">
        <v>57</v>
      </c>
      <c r="E424" s="40" t="s">
        <v>1874</v>
      </c>
    </row>
    <row r="425" spans="1:5" ht="114.75">
      <c r="A425" t="s">
        <v>58</v>
      </c>
      <c r="E425" s="39" t="s">
        <v>1875</v>
      </c>
    </row>
    <row r="426" spans="1:16" ht="12.75">
      <c r="A426" t="s">
        <v>49</v>
      </c>
      <c s="34" t="s">
        <v>1372</v>
      </c>
      <c s="34" t="s">
        <v>1876</v>
      </c>
      <c s="35" t="s">
        <v>5</v>
      </c>
      <c s="6" t="s">
        <v>1877</v>
      </c>
      <c s="36" t="s">
        <v>681</v>
      </c>
      <c s="37">
        <v>0.91</v>
      </c>
      <c s="36">
        <v>0</v>
      </c>
      <c s="36">
        <f>ROUND(G426*H426,6)</f>
      </c>
      <c r="L426" s="38">
        <v>0</v>
      </c>
      <c s="32">
        <f>ROUND(ROUND(L426,2)*ROUND(G426,3),2)</f>
      </c>
      <c s="36" t="s">
        <v>54</v>
      </c>
      <c>
        <f>(M426*21)/100</f>
      </c>
      <c t="s">
        <v>27</v>
      </c>
    </row>
    <row r="427" spans="1:5" ht="12.75">
      <c r="A427" s="35" t="s">
        <v>55</v>
      </c>
      <c r="E427" s="39" t="s">
        <v>5</v>
      </c>
    </row>
    <row r="428" spans="1:5" ht="51">
      <c r="A428" s="35" t="s">
        <v>57</v>
      </c>
      <c r="E428" s="40" t="s">
        <v>1878</v>
      </c>
    </row>
    <row r="429" spans="1:5" ht="63.75">
      <c r="A429" t="s">
        <v>58</v>
      </c>
      <c r="E429" s="39" t="s">
        <v>1879</v>
      </c>
    </row>
    <row r="430" spans="1:16" ht="12.75">
      <c r="A430" t="s">
        <v>49</v>
      </c>
      <c s="34" t="s">
        <v>1375</v>
      </c>
      <c s="34" t="s">
        <v>1880</v>
      </c>
      <c s="35" t="s">
        <v>5</v>
      </c>
      <c s="6" t="s">
        <v>1881</v>
      </c>
      <c s="36" t="s">
        <v>64</v>
      </c>
      <c s="37">
        <v>30</v>
      </c>
      <c s="36">
        <v>0</v>
      </c>
      <c s="36">
        <f>ROUND(G430*H430,6)</f>
      </c>
      <c r="L430" s="38">
        <v>0</v>
      </c>
      <c s="32">
        <f>ROUND(ROUND(L430,2)*ROUND(G430,3),2)</f>
      </c>
      <c s="36" t="s">
        <v>54</v>
      </c>
      <c>
        <f>(M430*21)/100</f>
      </c>
      <c t="s">
        <v>27</v>
      </c>
    </row>
    <row r="431" spans="1:5" ht="12.75">
      <c r="A431" s="35" t="s">
        <v>55</v>
      </c>
      <c r="E431" s="39" t="s">
        <v>5</v>
      </c>
    </row>
    <row r="432" spans="1:5" ht="51">
      <c r="A432" s="35" t="s">
        <v>57</v>
      </c>
      <c r="E432" s="40" t="s">
        <v>1882</v>
      </c>
    </row>
    <row r="433" spans="1:5" ht="89.25">
      <c r="A433" t="s">
        <v>58</v>
      </c>
      <c r="E433" s="39" t="s">
        <v>1883</v>
      </c>
    </row>
    <row r="434" spans="1:16" ht="12.75">
      <c r="A434" t="s">
        <v>49</v>
      </c>
      <c s="34" t="s">
        <v>1379</v>
      </c>
      <c s="34" t="s">
        <v>1884</v>
      </c>
      <c s="35" t="s">
        <v>5</v>
      </c>
      <c s="6" t="s">
        <v>1885</v>
      </c>
      <c s="36" t="s">
        <v>681</v>
      </c>
      <c s="37">
        <v>147.697</v>
      </c>
      <c s="36">
        <v>0</v>
      </c>
      <c s="36">
        <f>ROUND(G434*H434,6)</f>
      </c>
      <c r="L434" s="38">
        <v>0</v>
      </c>
      <c s="32">
        <f>ROUND(ROUND(L434,2)*ROUND(G434,3),2)</f>
      </c>
      <c s="36" t="s">
        <v>54</v>
      </c>
      <c>
        <f>(M434*21)/100</f>
      </c>
      <c t="s">
        <v>27</v>
      </c>
    </row>
    <row r="435" spans="1:5" ht="12.75">
      <c r="A435" s="35" t="s">
        <v>55</v>
      </c>
      <c r="E435" s="39" t="s">
        <v>5</v>
      </c>
    </row>
    <row r="436" spans="1:5" ht="114.75">
      <c r="A436" s="35" t="s">
        <v>57</v>
      </c>
      <c r="E436" s="40" t="s">
        <v>1886</v>
      </c>
    </row>
    <row r="437" spans="1:5" ht="38.25">
      <c r="A437" t="s">
        <v>58</v>
      </c>
      <c r="E437" s="39" t="s">
        <v>1887</v>
      </c>
    </row>
    <row r="438" spans="1:16" ht="12.75">
      <c r="A438" t="s">
        <v>49</v>
      </c>
      <c s="34" t="s">
        <v>1382</v>
      </c>
      <c s="34" t="s">
        <v>1888</v>
      </c>
      <c s="35" t="s">
        <v>5</v>
      </c>
      <c s="6" t="s">
        <v>1889</v>
      </c>
      <c s="36" t="s">
        <v>681</v>
      </c>
      <c s="37">
        <v>1494.185</v>
      </c>
      <c s="36">
        <v>0</v>
      </c>
      <c s="36">
        <f>ROUND(G438*H438,6)</f>
      </c>
      <c r="L438" s="38">
        <v>0</v>
      </c>
      <c s="32">
        <f>ROUND(ROUND(L438,2)*ROUND(G438,3),2)</f>
      </c>
      <c s="36" t="s">
        <v>54</v>
      </c>
      <c>
        <f>(M438*21)/100</f>
      </c>
      <c t="s">
        <v>27</v>
      </c>
    </row>
    <row r="439" spans="1:5" ht="12.75">
      <c r="A439" s="35" t="s">
        <v>55</v>
      </c>
      <c r="E439" s="39" t="s">
        <v>5</v>
      </c>
    </row>
    <row r="440" spans="1:5" ht="51">
      <c r="A440" s="35" t="s">
        <v>57</v>
      </c>
      <c r="E440" s="40" t="s">
        <v>1890</v>
      </c>
    </row>
    <row r="441" spans="1:5" ht="51">
      <c r="A441" t="s">
        <v>58</v>
      </c>
      <c r="E441" s="39" t="s">
        <v>1891</v>
      </c>
    </row>
    <row r="442" spans="1:16" ht="12.75">
      <c r="A442" t="s">
        <v>49</v>
      </c>
      <c s="34" t="s">
        <v>1385</v>
      </c>
      <c s="34" t="s">
        <v>1892</v>
      </c>
      <c s="35" t="s">
        <v>5</v>
      </c>
      <c s="6" t="s">
        <v>1893</v>
      </c>
      <c s="36" t="s">
        <v>681</v>
      </c>
      <c s="37">
        <v>432.927</v>
      </c>
      <c s="36">
        <v>0</v>
      </c>
      <c s="36">
        <f>ROUND(G442*H442,6)</f>
      </c>
      <c r="L442" s="38">
        <v>0</v>
      </c>
      <c s="32">
        <f>ROUND(ROUND(L442,2)*ROUND(G442,3),2)</f>
      </c>
      <c s="36" t="s">
        <v>54</v>
      </c>
      <c>
        <f>(M442*21)/100</f>
      </c>
      <c t="s">
        <v>27</v>
      </c>
    </row>
    <row r="443" spans="1:5" ht="12.75">
      <c r="A443" s="35" t="s">
        <v>55</v>
      </c>
      <c r="E443" s="39" t="s">
        <v>1894</v>
      </c>
    </row>
    <row r="444" spans="1:5" ht="102">
      <c r="A444" s="35" t="s">
        <v>57</v>
      </c>
      <c r="E444" s="40" t="s">
        <v>1895</v>
      </c>
    </row>
    <row r="445" spans="1:5" ht="38.25">
      <c r="A445" t="s">
        <v>58</v>
      </c>
      <c r="E445" s="39" t="s">
        <v>1887</v>
      </c>
    </row>
    <row r="446" spans="1:16" ht="12.75">
      <c r="A446" t="s">
        <v>49</v>
      </c>
      <c s="34" t="s">
        <v>1388</v>
      </c>
      <c s="34" t="s">
        <v>1896</v>
      </c>
      <c s="35" t="s">
        <v>5</v>
      </c>
      <c s="6" t="s">
        <v>1877</v>
      </c>
      <c s="36" t="s">
        <v>681</v>
      </c>
      <c s="37">
        <v>84.216</v>
      </c>
      <c s="36">
        <v>0</v>
      </c>
      <c s="36">
        <f>ROUND(G446*H446,6)</f>
      </c>
      <c r="L446" s="38">
        <v>0</v>
      </c>
      <c s="32">
        <f>ROUND(ROUND(L446,2)*ROUND(G446,3),2)</f>
      </c>
      <c s="36" t="s">
        <v>104</v>
      </c>
      <c>
        <f>(M446*21)/100</f>
      </c>
      <c t="s">
        <v>27</v>
      </c>
    </row>
    <row r="447" spans="1:5" ht="12.75">
      <c r="A447" s="35" t="s">
        <v>55</v>
      </c>
      <c r="E447" s="39" t="s">
        <v>5</v>
      </c>
    </row>
    <row r="448" spans="1:5" ht="25.5">
      <c r="A448" s="35" t="s">
        <v>57</v>
      </c>
      <c r="E448" s="40" t="s">
        <v>1897</v>
      </c>
    </row>
    <row r="449" spans="1:5" ht="63.75">
      <c r="A449" t="s">
        <v>58</v>
      </c>
      <c r="E449" s="39" t="s">
        <v>1879</v>
      </c>
    </row>
    <row r="450" spans="1:16" ht="12.75">
      <c r="A450" t="s">
        <v>49</v>
      </c>
      <c s="34" t="s">
        <v>1391</v>
      </c>
      <c s="34" t="s">
        <v>1898</v>
      </c>
      <c s="35" t="s">
        <v>5</v>
      </c>
      <c s="6" t="s">
        <v>1877</v>
      </c>
      <c s="36" t="s">
        <v>681</v>
      </c>
      <c s="37">
        <v>341.25</v>
      </c>
      <c s="36">
        <v>0</v>
      </c>
      <c s="36">
        <f>ROUND(G450*H450,6)</f>
      </c>
      <c r="L450" s="38">
        <v>0</v>
      </c>
      <c s="32">
        <f>ROUND(ROUND(L450,2)*ROUND(G450,3),2)</f>
      </c>
      <c s="36" t="s">
        <v>104</v>
      </c>
      <c>
        <f>(M450*21)/100</f>
      </c>
      <c t="s">
        <v>27</v>
      </c>
    </row>
    <row r="451" spans="1:5" ht="12.75">
      <c r="A451" s="35" t="s">
        <v>55</v>
      </c>
      <c r="E451" s="39" t="s">
        <v>5</v>
      </c>
    </row>
    <row r="452" spans="1:5" ht="76.5">
      <c r="A452" s="35" t="s">
        <v>57</v>
      </c>
      <c r="E452" s="40" t="s">
        <v>1899</v>
      </c>
    </row>
    <row r="453" spans="1:5" ht="63.75">
      <c r="A453" t="s">
        <v>58</v>
      </c>
      <c r="E453" s="39" t="s">
        <v>1879</v>
      </c>
    </row>
    <row r="454" spans="1:16" ht="12.75">
      <c r="A454" t="s">
        <v>49</v>
      </c>
      <c s="34" t="s">
        <v>1394</v>
      </c>
      <c s="34" t="s">
        <v>1900</v>
      </c>
      <c s="35" t="s">
        <v>5</v>
      </c>
      <c s="6" t="s">
        <v>1877</v>
      </c>
      <c s="36" t="s">
        <v>681</v>
      </c>
      <c s="37">
        <v>299.45</v>
      </c>
      <c s="36">
        <v>0</v>
      </c>
      <c s="36">
        <f>ROUND(G454*H454,6)</f>
      </c>
      <c r="L454" s="38">
        <v>0</v>
      </c>
      <c s="32">
        <f>ROUND(ROUND(L454,2)*ROUND(G454,3),2)</f>
      </c>
      <c s="36" t="s">
        <v>104</v>
      </c>
      <c>
        <f>(M454*21)/100</f>
      </c>
      <c t="s">
        <v>27</v>
      </c>
    </row>
    <row r="455" spans="1:5" ht="12.75">
      <c r="A455" s="35" t="s">
        <v>55</v>
      </c>
      <c r="E455" s="39" t="s">
        <v>5</v>
      </c>
    </row>
    <row r="456" spans="1:5" ht="89.25">
      <c r="A456" s="35" t="s">
        <v>57</v>
      </c>
      <c r="E456" s="40" t="s">
        <v>1901</v>
      </c>
    </row>
    <row r="457" spans="1:5" ht="63.75">
      <c r="A457" t="s">
        <v>58</v>
      </c>
      <c r="E457" s="39" t="s">
        <v>1879</v>
      </c>
    </row>
    <row r="458" spans="1:16" ht="12.75">
      <c r="A458" t="s">
        <v>49</v>
      </c>
      <c s="34" t="s">
        <v>1396</v>
      </c>
      <c s="34" t="s">
        <v>1902</v>
      </c>
      <c s="35" t="s">
        <v>5</v>
      </c>
      <c s="6" t="s">
        <v>1877</v>
      </c>
      <c s="36" t="s">
        <v>681</v>
      </c>
      <c s="37">
        <v>315</v>
      </c>
      <c s="36">
        <v>0</v>
      </c>
      <c s="36">
        <f>ROUND(G458*H458,6)</f>
      </c>
      <c r="L458" s="38">
        <v>0</v>
      </c>
      <c s="32">
        <f>ROUND(ROUND(L458,2)*ROUND(G458,3),2)</f>
      </c>
      <c s="36" t="s">
        <v>104</v>
      </c>
      <c>
        <f>(M458*21)/100</f>
      </c>
      <c t="s">
        <v>27</v>
      </c>
    </row>
    <row r="459" spans="1:5" ht="12.75">
      <c r="A459" s="35" t="s">
        <v>55</v>
      </c>
      <c r="E459" s="39" t="s">
        <v>5</v>
      </c>
    </row>
    <row r="460" spans="1:5" ht="25.5">
      <c r="A460" s="35" t="s">
        <v>57</v>
      </c>
      <c r="E460" s="40" t="s">
        <v>1903</v>
      </c>
    </row>
    <row r="461" spans="1:5" ht="63.75">
      <c r="A461" t="s">
        <v>58</v>
      </c>
      <c r="E461" s="39" t="s">
        <v>1879</v>
      </c>
    </row>
    <row r="462" spans="1:16" ht="25.5">
      <c r="A462" t="s">
        <v>49</v>
      </c>
      <c s="34" t="s">
        <v>1399</v>
      </c>
      <c s="34" t="s">
        <v>1904</v>
      </c>
      <c s="35" t="s">
        <v>5</v>
      </c>
      <c s="6" t="s">
        <v>1905</v>
      </c>
      <c s="36" t="s">
        <v>69</v>
      </c>
      <c s="37">
        <v>1</v>
      </c>
      <c s="36">
        <v>0</v>
      </c>
      <c s="36">
        <f>ROUND(G462*H462,6)</f>
      </c>
      <c r="L462" s="38">
        <v>0</v>
      </c>
      <c s="32">
        <f>ROUND(ROUND(L462,2)*ROUND(G462,3),2)</f>
      </c>
      <c s="36" t="s">
        <v>104</v>
      </c>
      <c>
        <f>(M462*21)/100</f>
      </c>
      <c t="s">
        <v>27</v>
      </c>
    </row>
    <row r="463" spans="1:5" ht="12.75">
      <c r="A463" s="35" t="s">
        <v>55</v>
      </c>
      <c r="E463" s="39" t="s">
        <v>5</v>
      </c>
    </row>
    <row r="464" spans="1:5" ht="51">
      <c r="A464" s="35" t="s">
        <v>57</v>
      </c>
      <c r="E464" s="40" t="s">
        <v>1906</v>
      </c>
    </row>
    <row r="465" spans="1:5" ht="114.75">
      <c r="A465" t="s">
        <v>58</v>
      </c>
      <c r="E465" s="39" t="s">
        <v>1875</v>
      </c>
    </row>
    <row r="466" spans="1:16" ht="12.75">
      <c r="A466" t="s">
        <v>49</v>
      </c>
      <c s="34" t="s">
        <v>1402</v>
      </c>
      <c s="34" t="s">
        <v>1907</v>
      </c>
      <c s="35" t="s">
        <v>5</v>
      </c>
      <c s="6" t="s">
        <v>1877</v>
      </c>
      <c s="36" t="s">
        <v>681</v>
      </c>
      <c s="37">
        <v>163.061</v>
      </c>
      <c s="36">
        <v>0</v>
      </c>
      <c s="36">
        <f>ROUND(G466*H466,6)</f>
      </c>
      <c r="L466" s="38">
        <v>0</v>
      </c>
      <c s="32">
        <f>ROUND(ROUND(L466,2)*ROUND(G466,3),2)</f>
      </c>
      <c s="36" t="s">
        <v>104</v>
      </c>
      <c>
        <f>(M466*21)/100</f>
      </c>
      <c t="s">
        <v>27</v>
      </c>
    </row>
    <row r="467" spans="1:5" ht="12.75">
      <c r="A467" s="35" t="s">
        <v>55</v>
      </c>
      <c r="E467" s="39" t="s">
        <v>5</v>
      </c>
    </row>
    <row r="468" spans="1:5" ht="255">
      <c r="A468" s="35" t="s">
        <v>57</v>
      </c>
      <c r="E468" s="40" t="s">
        <v>1908</v>
      </c>
    </row>
    <row r="469" spans="1:5" ht="63.75">
      <c r="A469" t="s">
        <v>58</v>
      </c>
      <c r="E469" s="39" t="s">
        <v>1879</v>
      </c>
    </row>
    <row r="470" spans="1:16" ht="12.75">
      <c r="A470" t="s">
        <v>49</v>
      </c>
      <c s="34" t="s">
        <v>1405</v>
      </c>
      <c s="34" t="s">
        <v>1909</v>
      </c>
      <c s="35" t="s">
        <v>5</v>
      </c>
      <c s="6" t="s">
        <v>1877</v>
      </c>
      <c s="36" t="s">
        <v>681</v>
      </c>
      <c s="37">
        <v>147.697</v>
      </c>
      <c s="36">
        <v>0</v>
      </c>
      <c s="36">
        <f>ROUND(G470*H470,6)</f>
      </c>
      <c r="L470" s="38">
        <v>0</v>
      </c>
      <c s="32">
        <f>ROUND(ROUND(L470,2)*ROUND(G470,3),2)</f>
      </c>
      <c s="36" t="s">
        <v>104</v>
      </c>
      <c>
        <f>(M470*21)/100</f>
      </c>
      <c t="s">
        <v>27</v>
      </c>
    </row>
    <row r="471" spans="1:5" ht="12.75">
      <c r="A471" s="35" t="s">
        <v>55</v>
      </c>
      <c r="E471" s="39" t="s">
        <v>5</v>
      </c>
    </row>
    <row r="472" spans="1:5" ht="114.75">
      <c r="A472" s="35" t="s">
        <v>57</v>
      </c>
      <c r="E472" s="40" t="s">
        <v>1886</v>
      </c>
    </row>
    <row r="473" spans="1:5" ht="63.75">
      <c r="A473" t="s">
        <v>58</v>
      </c>
      <c r="E473" s="39" t="s">
        <v>1879</v>
      </c>
    </row>
    <row r="474" spans="1:16" ht="12.75">
      <c r="A474" t="s">
        <v>49</v>
      </c>
      <c s="34" t="s">
        <v>1408</v>
      </c>
      <c s="34" t="s">
        <v>1910</v>
      </c>
      <c s="35" t="s">
        <v>5</v>
      </c>
      <c s="6" t="s">
        <v>1877</v>
      </c>
      <c s="36" t="s">
        <v>681</v>
      </c>
      <c s="37">
        <v>660.23</v>
      </c>
      <c s="36">
        <v>0</v>
      </c>
      <c s="36">
        <f>ROUND(G474*H474,6)</f>
      </c>
      <c r="L474" s="38">
        <v>0</v>
      </c>
      <c s="32">
        <f>ROUND(ROUND(L474,2)*ROUND(G474,3),2)</f>
      </c>
      <c s="36" t="s">
        <v>104</v>
      </c>
      <c>
        <f>(M474*21)/100</f>
      </c>
      <c t="s">
        <v>27</v>
      </c>
    </row>
    <row r="475" spans="1:5" ht="12.75">
      <c r="A475" s="35" t="s">
        <v>55</v>
      </c>
      <c r="E475" s="39" t="s">
        <v>5</v>
      </c>
    </row>
    <row r="476" spans="1:5" ht="76.5">
      <c r="A476" s="35" t="s">
        <v>57</v>
      </c>
      <c r="E476" s="40" t="s">
        <v>1911</v>
      </c>
    </row>
    <row r="477" spans="1:5" ht="63.75">
      <c r="A477" t="s">
        <v>58</v>
      </c>
      <c r="E477" s="39" t="s">
        <v>1879</v>
      </c>
    </row>
    <row r="478" spans="1:16" ht="12.75">
      <c r="A478" t="s">
        <v>49</v>
      </c>
      <c s="34" t="s">
        <v>1411</v>
      </c>
      <c s="34" t="s">
        <v>1912</v>
      </c>
      <c s="35" t="s">
        <v>5</v>
      </c>
      <c s="6" t="s">
        <v>1877</v>
      </c>
      <c s="36" t="s">
        <v>681</v>
      </c>
      <c s="37">
        <v>1271.005</v>
      </c>
      <c s="36">
        <v>0</v>
      </c>
      <c s="36">
        <f>ROUND(G478*H478,6)</f>
      </c>
      <c r="L478" s="38">
        <v>0</v>
      </c>
      <c s="32">
        <f>ROUND(ROUND(L478,2)*ROUND(G478,3),2)</f>
      </c>
      <c s="36" t="s">
        <v>104</v>
      </c>
      <c>
        <f>(M478*21)/100</f>
      </c>
      <c t="s">
        <v>27</v>
      </c>
    </row>
    <row r="479" spans="1:5" ht="12.75">
      <c r="A479" s="35" t="s">
        <v>55</v>
      </c>
      <c r="E479" s="39" t="s">
        <v>5</v>
      </c>
    </row>
    <row r="480" spans="1:5" ht="102">
      <c r="A480" s="35" t="s">
        <v>57</v>
      </c>
      <c r="E480" s="40" t="s">
        <v>1913</v>
      </c>
    </row>
    <row r="481" spans="1:5" ht="63.75">
      <c r="A481" t="s">
        <v>58</v>
      </c>
      <c r="E481" s="39" t="s">
        <v>1879</v>
      </c>
    </row>
    <row r="482" spans="1:16" ht="25.5">
      <c r="A482" t="s">
        <v>49</v>
      </c>
      <c s="34" t="s">
        <v>1414</v>
      </c>
      <c s="34" t="s">
        <v>1914</v>
      </c>
      <c s="35" t="s">
        <v>5</v>
      </c>
      <c s="6" t="s">
        <v>1915</v>
      </c>
      <c s="36" t="s">
        <v>69</v>
      </c>
      <c s="37">
        <v>2</v>
      </c>
      <c s="36">
        <v>0</v>
      </c>
      <c s="36">
        <f>ROUND(G482*H482,6)</f>
      </c>
      <c r="L482" s="38">
        <v>0</v>
      </c>
      <c s="32">
        <f>ROUND(ROUND(L482,2)*ROUND(G482,3),2)</f>
      </c>
      <c s="36" t="s">
        <v>104</v>
      </c>
      <c>
        <f>(M482*21)/100</f>
      </c>
      <c t="s">
        <v>27</v>
      </c>
    </row>
    <row r="483" spans="1:5" ht="12.75">
      <c r="A483" s="35" t="s">
        <v>55</v>
      </c>
      <c r="E483" s="39" t="s">
        <v>5</v>
      </c>
    </row>
    <row r="484" spans="1:5" ht="102">
      <c r="A484" s="35" t="s">
        <v>57</v>
      </c>
      <c r="E484" s="40" t="s">
        <v>1916</v>
      </c>
    </row>
    <row r="485" spans="1:5" ht="114.75">
      <c r="A485" t="s">
        <v>58</v>
      </c>
      <c r="E485" s="39" t="s">
        <v>1875</v>
      </c>
    </row>
    <row r="486" spans="1:16" ht="25.5">
      <c r="A486" t="s">
        <v>49</v>
      </c>
      <c s="34" t="s">
        <v>1417</v>
      </c>
      <c s="34" t="s">
        <v>1917</v>
      </c>
      <c s="35" t="s">
        <v>5</v>
      </c>
      <c s="6" t="s">
        <v>1918</v>
      </c>
      <c s="36" t="s">
        <v>69</v>
      </c>
      <c s="37">
        <v>1</v>
      </c>
      <c s="36">
        <v>0</v>
      </c>
      <c s="36">
        <f>ROUND(G486*H486,6)</f>
      </c>
      <c r="L486" s="38">
        <v>0</v>
      </c>
      <c s="32">
        <f>ROUND(ROUND(L486,2)*ROUND(G486,3),2)</f>
      </c>
      <c s="36" t="s">
        <v>104</v>
      </c>
      <c>
        <f>(M486*21)/100</f>
      </c>
      <c t="s">
        <v>27</v>
      </c>
    </row>
    <row r="487" spans="1:5" ht="12.75">
      <c r="A487" s="35" t="s">
        <v>55</v>
      </c>
      <c r="E487" s="39" t="s">
        <v>5</v>
      </c>
    </row>
    <row r="488" spans="1:5" ht="38.25">
      <c r="A488" s="35" t="s">
        <v>57</v>
      </c>
      <c r="E488" s="40" t="s">
        <v>1919</v>
      </c>
    </row>
    <row r="489" spans="1:5" ht="114.75">
      <c r="A489" t="s">
        <v>58</v>
      </c>
      <c r="E489" s="39" t="s">
        <v>1875</v>
      </c>
    </row>
    <row r="490" spans="1:16" ht="12.75">
      <c r="A490" t="s">
        <v>49</v>
      </c>
      <c s="34" t="s">
        <v>1420</v>
      </c>
      <c s="34" t="s">
        <v>1920</v>
      </c>
      <c s="35" t="s">
        <v>5</v>
      </c>
      <c s="6" t="s">
        <v>1877</v>
      </c>
      <c s="36" t="s">
        <v>681</v>
      </c>
      <c s="37">
        <v>580.569</v>
      </c>
      <c s="36">
        <v>0</v>
      </c>
      <c s="36">
        <f>ROUND(G490*H490,6)</f>
      </c>
      <c r="L490" s="38">
        <v>0</v>
      </c>
      <c s="32">
        <f>ROUND(ROUND(L490,2)*ROUND(G490,3),2)</f>
      </c>
      <c s="36" t="s">
        <v>104</v>
      </c>
      <c>
        <f>(M490*21)/100</f>
      </c>
      <c t="s">
        <v>27</v>
      </c>
    </row>
    <row r="491" spans="1:5" ht="12.75">
      <c r="A491" s="35" t="s">
        <v>55</v>
      </c>
      <c r="E491" s="39" t="s">
        <v>5</v>
      </c>
    </row>
    <row r="492" spans="1:5" ht="102">
      <c r="A492" s="35" t="s">
        <v>57</v>
      </c>
      <c r="E492" s="40" t="s">
        <v>1921</v>
      </c>
    </row>
    <row r="493" spans="1:5" ht="63.75">
      <c r="A493" t="s">
        <v>58</v>
      </c>
      <c r="E493" s="39" t="s">
        <v>1879</v>
      </c>
    </row>
    <row r="494" spans="1:16" ht="12.75">
      <c r="A494" t="s">
        <v>49</v>
      </c>
      <c s="34" t="s">
        <v>1423</v>
      </c>
      <c s="34" t="s">
        <v>1922</v>
      </c>
      <c s="35" t="s">
        <v>5</v>
      </c>
      <c s="6" t="s">
        <v>1877</v>
      </c>
      <c s="36" t="s">
        <v>681</v>
      </c>
      <c s="37">
        <v>594.143</v>
      </c>
      <c s="36">
        <v>0</v>
      </c>
      <c s="36">
        <f>ROUND(G494*H494,6)</f>
      </c>
      <c r="L494" s="38">
        <v>0</v>
      </c>
      <c s="32">
        <f>ROUND(ROUND(L494,2)*ROUND(G494,3),2)</f>
      </c>
      <c s="36" t="s">
        <v>104</v>
      </c>
      <c>
        <f>(M494*21)/100</f>
      </c>
      <c t="s">
        <v>27</v>
      </c>
    </row>
    <row r="495" spans="1:5" ht="12.75">
      <c r="A495" s="35" t="s">
        <v>55</v>
      </c>
      <c r="E495" s="39" t="s">
        <v>5</v>
      </c>
    </row>
    <row r="496" spans="1:5" ht="102">
      <c r="A496" s="35" t="s">
        <v>57</v>
      </c>
      <c r="E496" s="40" t="s">
        <v>1923</v>
      </c>
    </row>
    <row r="497" spans="1:5" ht="63.75">
      <c r="A497" t="s">
        <v>58</v>
      </c>
      <c r="E497" s="39" t="s">
        <v>1879</v>
      </c>
    </row>
    <row r="498" spans="1:16" ht="12.75">
      <c r="A498" t="s">
        <v>49</v>
      </c>
      <c s="34" t="s">
        <v>1426</v>
      </c>
      <c s="34" t="s">
        <v>1924</v>
      </c>
      <c s="35" t="s">
        <v>5</v>
      </c>
      <c s="6" t="s">
        <v>1877</v>
      </c>
      <c s="36" t="s">
        <v>681</v>
      </c>
      <c s="37">
        <v>535.5</v>
      </c>
      <c s="36">
        <v>0</v>
      </c>
      <c s="36">
        <f>ROUND(G498*H498,6)</f>
      </c>
      <c r="L498" s="38">
        <v>0</v>
      </c>
      <c s="32">
        <f>ROUND(ROUND(L498,2)*ROUND(G498,3),2)</f>
      </c>
      <c s="36" t="s">
        <v>104</v>
      </c>
      <c>
        <f>(M498*21)/100</f>
      </c>
      <c t="s">
        <v>27</v>
      </c>
    </row>
    <row r="499" spans="1:5" ht="12.75">
      <c r="A499" s="35" t="s">
        <v>55</v>
      </c>
      <c r="E499" s="39" t="s">
        <v>5</v>
      </c>
    </row>
    <row r="500" spans="1:5" ht="25.5">
      <c r="A500" s="35" t="s">
        <v>57</v>
      </c>
      <c r="E500" s="40" t="s">
        <v>1925</v>
      </c>
    </row>
    <row r="501" spans="1:5" ht="63.75">
      <c r="A501" t="s">
        <v>58</v>
      </c>
      <c r="E501" s="39" t="s">
        <v>1879</v>
      </c>
    </row>
    <row r="502" spans="1:16" ht="25.5">
      <c r="A502" t="s">
        <v>49</v>
      </c>
      <c s="34" t="s">
        <v>1429</v>
      </c>
      <c s="34" t="s">
        <v>1926</v>
      </c>
      <c s="35" t="s">
        <v>5</v>
      </c>
      <c s="6" t="s">
        <v>1927</v>
      </c>
      <c s="36" t="s">
        <v>1165</v>
      </c>
      <c s="37">
        <v>3066.8</v>
      </c>
      <c s="36">
        <v>0</v>
      </c>
      <c s="36">
        <f>ROUND(G502*H502,6)</f>
      </c>
      <c r="L502" s="38">
        <v>0</v>
      </c>
      <c s="32">
        <f>ROUND(ROUND(L502,2)*ROUND(G502,3),2)</f>
      </c>
      <c s="36" t="s">
        <v>104</v>
      </c>
      <c>
        <f>(M502*21)/100</f>
      </c>
      <c t="s">
        <v>27</v>
      </c>
    </row>
    <row r="503" spans="1:5" ht="12.75">
      <c r="A503" s="35" t="s">
        <v>55</v>
      </c>
      <c r="E503" s="39" t="s">
        <v>5</v>
      </c>
    </row>
    <row r="504" spans="1:5" ht="63.75">
      <c r="A504" s="35" t="s">
        <v>57</v>
      </c>
      <c r="E504" s="40" t="s">
        <v>1928</v>
      </c>
    </row>
    <row r="505" spans="1:5" ht="63.75">
      <c r="A505" t="s">
        <v>58</v>
      </c>
      <c r="E505" s="39" t="s">
        <v>1929</v>
      </c>
    </row>
    <row r="506" spans="1:16" ht="12.75">
      <c r="A506" t="s">
        <v>49</v>
      </c>
      <c s="34" t="s">
        <v>1432</v>
      </c>
      <c s="34" t="s">
        <v>1930</v>
      </c>
      <c s="35" t="s">
        <v>5</v>
      </c>
      <c s="6" t="s">
        <v>1931</v>
      </c>
      <c s="36" t="s">
        <v>64</v>
      </c>
      <c s="37">
        <v>10</v>
      </c>
      <c s="36">
        <v>0</v>
      </c>
      <c s="36">
        <f>ROUND(G506*H506,6)</f>
      </c>
      <c r="L506" s="38">
        <v>0</v>
      </c>
      <c s="32">
        <f>ROUND(ROUND(L506,2)*ROUND(G506,3),2)</f>
      </c>
      <c s="36" t="s">
        <v>104</v>
      </c>
      <c>
        <f>(M506*21)/100</f>
      </c>
      <c t="s">
        <v>27</v>
      </c>
    </row>
    <row r="507" spans="1:5" ht="12.75">
      <c r="A507" s="35" t="s">
        <v>55</v>
      </c>
      <c r="E507" s="39" t="s">
        <v>5</v>
      </c>
    </row>
    <row r="508" spans="1:5" ht="12.75">
      <c r="A508" s="35" t="s">
        <v>57</v>
      </c>
      <c r="E508" s="40" t="s">
        <v>1932</v>
      </c>
    </row>
    <row r="509" spans="1:5" ht="89.25">
      <c r="A509" t="s">
        <v>58</v>
      </c>
      <c r="E509" s="39" t="s">
        <v>1933</v>
      </c>
    </row>
    <row r="510" spans="1:16" ht="12.75">
      <c r="A510" t="s">
        <v>49</v>
      </c>
      <c s="34" t="s">
        <v>1435</v>
      </c>
      <c s="34" t="s">
        <v>1934</v>
      </c>
      <c s="35" t="s">
        <v>5</v>
      </c>
      <c s="6" t="s">
        <v>1935</v>
      </c>
      <c s="36" t="s">
        <v>830</v>
      </c>
      <c s="37">
        <v>1</v>
      </c>
      <c s="36">
        <v>0</v>
      </c>
      <c s="36">
        <f>ROUND(G510*H510,6)</f>
      </c>
      <c r="L510" s="38">
        <v>0</v>
      </c>
      <c s="32">
        <f>ROUND(ROUND(L510,2)*ROUND(G510,3),2)</f>
      </c>
      <c s="36" t="s">
        <v>104</v>
      </c>
      <c>
        <f>(M510*21)/100</f>
      </c>
      <c t="s">
        <v>27</v>
      </c>
    </row>
    <row r="511" spans="1:5" ht="12.75">
      <c r="A511" s="35" t="s">
        <v>55</v>
      </c>
      <c r="E511" s="39" t="s">
        <v>5</v>
      </c>
    </row>
    <row r="512" spans="1:5" ht="38.25">
      <c r="A512" s="35" t="s">
        <v>57</v>
      </c>
      <c r="E512" s="40" t="s">
        <v>1936</v>
      </c>
    </row>
    <row r="513" spans="1:5" ht="102">
      <c r="A513" t="s">
        <v>58</v>
      </c>
      <c r="E513" s="39" t="s">
        <v>1937</v>
      </c>
    </row>
    <row r="514" spans="1:16" ht="12.75">
      <c r="A514" t="s">
        <v>49</v>
      </c>
      <c s="34" t="s">
        <v>1438</v>
      </c>
      <c s="34" t="s">
        <v>1938</v>
      </c>
      <c s="35" t="s">
        <v>5</v>
      </c>
      <c s="6" t="s">
        <v>1939</v>
      </c>
      <c s="36" t="s">
        <v>73</v>
      </c>
      <c s="37">
        <v>2</v>
      </c>
      <c s="36">
        <v>0</v>
      </c>
      <c s="36">
        <f>ROUND(G514*H514,6)</f>
      </c>
      <c r="L514" s="38">
        <v>0</v>
      </c>
      <c s="32">
        <f>ROUND(ROUND(L514,2)*ROUND(G514,3),2)</f>
      </c>
      <c s="36" t="s">
        <v>104</v>
      </c>
      <c>
        <f>(M514*21)/100</f>
      </c>
      <c t="s">
        <v>27</v>
      </c>
    </row>
    <row r="515" spans="1:5" ht="12.75">
      <c r="A515" s="35" t="s">
        <v>55</v>
      </c>
      <c r="E515" s="39" t="s">
        <v>5</v>
      </c>
    </row>
    <row r="516" spans="1:5" ht="102">
      <c r="A516" s="35" t="s">
        <v>57</v>
      </c>
      <c r="E516" s="40" t="s">
        <v>1940</v>
      </c>
    </row>
    <row r="517" spans="1:5" ht="204">
      <c r="A517" t="s">
        <v>58</v>
      </c>
      <c r="E517" s="39" t="s">
        <v>1941</v>
      </c>
    </row>
    <row r="518" spans="1:16" ht="12.75">
      <c r="A518" t="s">
        <v>49</v>
      </c>
      <c s="34" t="s">
        <v>1441</v>
      </c>
      <c s="34" t="s">
        <v>1942</v>
      </c>
      <c s="35" t="s">
        <v>5</v>
      </c>
      <c s="6" t="s">
        <v>1943</v>
      </c>
      <c s="36" t="s">
        <v>681</v>
      </c>
      <c s="37">
        <v>36.511</v>
      </c>
      <c s="36">
        <v>0</v>
      </c>
      <c s="36">
        <f>ROUND(G518*H518,6)</f>
      </c>
      <c r="L518" s="38">
        <v>0</v>
      </c>
      <c s="32">
        <f>ROUND(ROUND(L518,2)*ROUND(G518,3),2)</f>
      </c>
      <c s="36" t="s">
        <v>104</v>
      </c>
      <c>
        <f>(M518*21)/100</f>
      </c>
      <c t="s">
        <v>27</v>
      </c>
    </row>
    <row r="519" spans="1:5" ht="12.75">
      <c r="A519" s="35" t="s">
        <v>55</v>
      </c>
      <c r="E519" s="39" t="s">
        <v>5</v>
      </c>
    </row>
    <row r="520" spans="1:5" ht="229.5">
      <c r="A520" s="35" t="s">
        <v>57</v>
      </c>
      <c r="E520" s="40" t="s">
        <v>1944</v>
      </c>
    </row>
    <row r="521" spans="1:5" ht="102">
      <c r="A521" t="s">
        <v>58</v>
      </c>
      <c r="E521" s="39" t="s">
        <v>1945</v>
      </c>
    </row>
    <row r="522" spans="1:13" ht="12.75">
      <c r="A522" t="s">
        <v>46</v>
      </c>
      <c r="C522" s="31" t="s">
        <v>1946</v>
      </c>
      <c r="E522" s="33" t="s">
        <v>1947</v>
      </c>
      <c r="J522" s="32">
        <f>0</f>
      </c>
      <c s="32">
        <f>0</f>
      </c>
      <c s="32">
        <f>0+L523+L527+L531+L535</f>
      </c>
      <c s="32">
        <f>0+M523+M527+M531+M535</f>
      </c>
    </row>
    <row r="523" spans="1:16" ht="25.5">
      <c r="A523" t="s">
        <v>49</v>
      </c>
      <c s="34" t="s">
        <v>1444</v>
      </c>
      <c s="34" t="s">
        <v>1948</v>
      </c>
      <c s="35" t="s">
        <v>5</v>
      </c>
      <c s="6" t="s">
        <v>1949</v>
      </c>
      <c s="36" t="s">
        <v>681</v>
      </c>
      <c s="37">
        <v>3342.35</v>
      </c>
      <c s="36">
        <v>0</v>
      </c>
      <c s="36">
        <f>ROUND(G523*H523,6)</f>
      </c>
      <c r="L523" s="38">
        <v>0</v>
      </c>
      <c s="32">
        <f>ROUND(ROUND(L523,2)*ROUND(G523,3),2)</f>
      </c>
      <c s="36" t="s">
        <v>54</v>
      </c>
      <c>
        <f>(M523*21)/100</f>
      </c>
      <c t="s">
        <v>27</v>
      </c>
    </row>
    <row r="524" spans="1:5" ht="12.75">
      <c r="A524" s="35" t="s">
        <v>55</v>
      </c>
      <c r="E524" s="39" t="s">
        <v>5</v>
      </c>
    </row>
    <row r="525" spans="1:5" ht="127.5">
      <c r="A525" s="35" t="s">
        <v>57</v>
      </c>
      <c r="E525" s="40" t="s">
        <v>1950</v>
      </c>
    </row>
    <row r="526" spans="1:5" ht="191.25">
      <c r="A526" t="s">
        <v>58</v>
      </c>
      <c r="E526" s="39" t="s">
        <v>997</v>
      </c>
    </row>
    <row r="527" spans="1:16" ht="25.5">
      <c r="A527" t="s">
        <v>49</v>
      </c>
      <c s="34" t="s">
        <v>1446</v>
      </c>
      <c s="34" t="s">
        <v>1136</v>
      </c>
      <c s="35" t="s">
        <v>5</v>
      </c>
      <c s="6" t="s">
        <v>1137</v>
      </c>
      <c s="36" t="s">
        <v>681</v>
      </c>
      <c s="37">
        <v>3173.19</v>
      </c>
      <c s="36">
        <v>0</v>
      </c>
      <c s="36">
        <f>ROUND(G527*H527,6)</f>
      </c>
      <c r="L527" s="38">
        <v>0</v>
      </c>
      <c s="32">
        <f>ROUND(ROUND(L527,2)*ROUND(G527,3),2)</f>
      </c>
      <c s="36" t="s">
        <v>54</v>
      </c>
      <c>
        <f>(M527*21)/100</f>
      </c>
      <c t="s">
        <v>27</v>
      </c>
    </row>
    <row r="528" spans="1:5" ht="12.75">
      <c r="A528" s="35" t="s">
        <v>55</v>
      </c>
      <c r="E528" s="39" t="s">
        <v>5</v>
      </c>
    </row>
    <row r="529" spans="1:5" ht="293.25">
      <c r="A529" s="35" t="s">
        <v>57</v>
      </c>
      <c r="E529" s="40" t="s">
        <v>1951</v>
      </c>
    </row>
    <row r="530" spans="1:5" ht="191.25">
      <c r="A530" t="s">
        <v>58</v>
      </c>
      <c r="E530" s="39" t="s">
        <v>997</v>
      </c>
    </row>
    <row r="531" spans="1:16" ht="12.75">
      <c r="A531" t="s">
        <v>49</v>
      </c>
      <c s="34" t="s">
        <v>1449</v>
      </c>
      <c s="34" t="s">
        <v>1952</v>
      </c>
      <c s="35" t="s">
        <v>5</v>
      </c>
      <c s="6" t="s">
        <v>1953</v>
      </c>
      <c s="36" t="s">
        <v>681</v>
      </c>
      <c s="37">
        <v>1526.15</v>
      </c>
      <c s="36">
        <v>0</v>
      </c>
      <c s="36">
        <f>ROUND(G531*H531,6)</f>
      </c>
      <c r="L531" s="38">
        <v>0</v>
      </c>
      <c s="32">
        <f>ROUND(ROUND(L531,2)*ROUND(G531,3),2)</f>
      </c>
      <c s="36" t="s">
        <v>54</v>
      </c>
      <c>
        <f>(M531*21)/100</f>
      </c>
      <c t="s">
        <v>27</v>
      </c>
    </row>
    <row r="532" spans="1:5" ht="12.75">
      <c r="A532" s="35" t="s">
        <v>55</v>
      </c>
      <c r="E532" s="39" t="s">
        <v>5</v>
      </c>
    </row>
    <row r="533" spans="1:5" ht="89.25">
      <c r="A533" s="35" t="s">
        <v>57</v>
      </c>
      <c r="E533" s="40" t="s">
        <v>1954</v>
      </c>
    </row>
    <row r="534" spans="1:5" ht="191.25">
      <c r="A534" t="s">
        <v>58</v>
      </c>
      <c r="E534" s="39" t="s">
        <v>997</v>
      </c>
    </row>
    <row r="535" spans="1:16" ht="12.75">
      <c r="A535" t="s">
        <v>49</v>
      </c>
      <c s="34" t="s">
        <v>1451</v>
      </c>
      <c s="34" t="s">
        <v>1139</v>
      </c>
      <c s="35" t="s">
        <v>5</v>
      </c>
      <c s="6" t="s">
        <v>1140</v>
      </c>
      <c s="36" t="s">
        <v>681</v>
      </c>
      <c s="37">
        <v>2850</v>
      </c>
      <c s="36">
        <v>0</v>
      </c>
      <c s="36">
        <f>ROUND(G535*H535,6)</f>
      </c>
      <c r="L535" s="38">
        <v>0</v>
      </c>
      <c s="32">
        <f>ROUND(ROUND(L535,2)*ROUND(G535,3),2)</f>
      </c>
      <c s="36" t="s">
        <v>54</v>
      </c>
      <c>
        <f>(M535*21)/100</f>
      </c>
      <c t="s">
        <v>27</v>
      </c>
    </row>
    <row r="536" spans="1:5" ht="12.75">
      <c r="A536" s="35" t="s">
        <v>55</v>
      </c>
      <c r="E536" s="39" t="s">
        <v>5</v>
      </c>
    </row>
    <row r="537" spans="1:5" ht="38.25">
      <c r="A537" s="35" t="s">
        <v>57</v>
      </c>
      <c r="E537" s="40" t="s">
        <v>1955</v>
      </c>
    </row>
    <row r="538" spans="1:5" ht="38.25">
      <c r="A538" t="s">
        <v>58</v>
      </c>
      <c r="E538" s="39" t="s">
        <v>1142</v>
      </c>
    </row>
    <row r="539" spans="1:13" ht="12.75">
      <c r="A539" t="s">
        <v>46</v>
      </c>
      <c r="C539" s="31" t="s">
        <v>1956</v>
      </c>
      <c r="E539" s="33" t="s">
        <v>1957</v>
      </c>
      <c r="J539" s="32">
        <f>0</f>
      </c>
      <c s="32">
        <f>0</f>
      </c>
      <c s="32">
        <f>0+L540</f>
      </c>
      <c s="32">
        <f>0+M540</f>
      </c>
    </row>
    <row r="540" spans="1:16" ht="12.75">
      <c r="A540" t="s">
        <v>49</v>
      </c>
      <c s="34" t="s">
        <v>1453</v>
      </c>
      <c s="34" t="s">
        <v>1958</v>
      </c>
      <c s="35" t="s">
        <v>5</v>
      </c>
      <c s="6" t="s">
        <v>1959</v>
      </c>
      <c s="36" t="s">
        <v>681</v>
      </c>
      <c s="37">
        <v>1552.15</v>
      </c>
      <c s="36">
        <v>0</v>
      </c>
      <c s="36">
        <f>ROUND(G540*H540,6)</f>
      </c>
      <c r="L540" s="38">
        <v>0</v>
      </c>
      <c s="32">
        <f>ROUND(ROUND(L540,2)*ROUND(G540,3),2)</f>
      </c>
      <c s="36" t="s">
        <v>54</v>
      </c>
      <c>
        <f>(M540*21)/100</f>
      </c>
      <c t="s">
        <v>27</v>
      </c>
    </row>
    <row r="541" spans="1:5" ht="12.75">
      <c r="A541" s="35" t="s">
        <v>55</v>
      </c>
      <c r="E541" s="39" t="s">
        <v>5</v>
      </c>
    </row>
    <row r="542" spans="1:5" ht="102">
      <c r="A542" s="35" t="s">
        <v>57</v>
      </c>
      <c r="E542" s="40" t="s">
        <v>1960</v>
      </c>
    </row>
    <row r="543" spans="1:5" ht="140.25">
      <c r="A543" t="s">
        <v>58</v>
      </c>
      <c r="E543" s="39" t="s">
        <v>1961</v>
      </c>
    </row>
    <row r="544" spans="1:13" ht="12.75">
      <c r="A544" t="s">
        <v>46</v>
      </c>
      <c r="C544" s="31" t="s">
        <v>1962</v>
      </c>
      <c r="E544" s="33" t="s">
        <v>1963</v>
      </c>
      <c r="J544" s="32">
        <f>0</f>
      </c>
      <c s="32">
        <f>0</f>
      </c>
      <c s="32">
        <f>0+L545</f>
      </c>
      <c s="32">
        <f>0+M545</f>
      </c>
    </row>
    <row r="545" spans="1:16" ht="12.75">
      <c r="A545" t="s">
        <v>49</v>
      </c>
      <c s="34" t="s">
        <v>1455</v>
      </c>
      <c s="34" t="s">
        <v>1964</v>
      </c>
      <c s="35" t="s">
        <v>5</v>
      </c>
      <c s="6" t="s">
        <v>1965</v>
      </c>
      <c s="36" t="s">
        <v>681</v>
      </c>
      <c s="37">
        <v>40</v>
      </c>
      <c s="36">
        <v>0</v>
      </c>
      <c s="36">
        <f>ROUND(G545*H545,6)</f>
      </c>
      <c r="L545" s="38">
        <v>0</v>
      </c>
      <c s="32">
        <f>ROUND(ROUND(L545,2)*ROUND(G545,3),2)</f>
      </c>
      <c s="36" t="s">
        <v>54</v>
      </c>
      <c>
        <f>(M545*21)/100</f>
      </c>
      <c t="s">
        <v>27</v>
      </c>
    </row>
    <row r="546" spans="1:5" ht="12.75">
      <c r="A546" s="35" t="s">
        <v>55</v>
      </c>
      <c r="E546" s="39" t="s">
        <v>5</v>
      </c>
    </row>
    <row r="547" spans="1:5" ht="25.5">
      <c r="A547" s="35" t="s">
        <v>57</v>
      </c>
      <c r="E547" s="40" t="s">
        <v>1966</v>
      </c>
    </row>
    <row r="548" spans="1:5" ht="63.75">
      <c r="A548" t="s">
        <v>58</v>
      </c>
      <c r="E548" s="39" t="s">
        <v>1879</v>
      </c>
    </row>
    <row r="549" spans="1:13" ht="12.75">
      <c r="A549" t="s">
        <v>46</v>
      </c>
      <c r="C549" s="31" t="s">
        <v>1967</v>
      </c>
      <c r="E549" s="33" t="s">
        <v>1968</v>
      </c>
      <c r="J549" s="32">
        <f>0</f>
      </c>
      <c s="32">
        <f>0</f>
      </c>
      <c s="32">
        <f>0+L550</f>
      </c>
      <c s="32">
        <f>0+M550</f>
      </c>
    </row>
    <row r="550" spans="1:16" ht="12.75">
      <c r="A550" t="s">
        <v>49</v>
      </c>
      <c s="34" t="s">
        <v>1459</v>
      </c>
      <c s="34" t="s">
        <v>1969</v>
      </c>
      <c s="35" t="s">
        <v>5</v>
      </c>
      <c s="6" t="s">
        <v>1970</v>
      </c>
      <c s="36" t="s">
        <v>73</v>
      </c>
      <c s="37">
        <v>11</v>
      </c>
      <c s="36">
        <v>0</v>
      </c>
      <c s="36">
        <f>ROUND(G550*H550,6)</f>
      </c>
      <c r="L550" s="38">
        <v>0</v>
      </c>
      <c s="32">
        <f>ROUND(ROUND(L550,2)*ROUND(G550,3),2)</f>
      </c>
      <c s="36" t="s">
        <v>54</v>
      </c>
      <c>
        <f>(M550*21)/100</f>
      </c>
      <c t="s">
        <v>27</v>
      </c>
    </row>
    <row r="551" spans="1:5" ht="12.75">
      <c r="A551" s="35" t="s">
        <v>55</v>
      </c>
      <c r="E551" s="39" t="s">
        <v>5</v>
      </c>
    </row>
    <row r="552" spans="1:5" ht="25.5">
      <c r="A552" s="35" t="s">
        <v>57</v>
      </c>
      <c r="E552" s="40" t="s">
        <v>1971</v>
      </c>
    </row>
    <row r="553" spans="1:5" ht="153">
      <c r="A553" t="s">
        <v>58</v>
      </c>
      <c r="E553" s="39" t="s">
        <v>1972</v>
      </c>
    </row>
    <row r="554" spans="1:13" ht="12.75">
      <c r="A554" t="s">
        <v>46</v>
      </c>
      <c r="C554" s="31" t="s">
        <v>1973</v>
      </c>
      <c r="E554" s="33" t="s">
        <v>1974</v>
      </c>
      <c r="J554" s="32">
        <f>0</f>
      </c>
      <c s="32">
        <f>0</f>
      </c>
      <c s="32">
        <f>0+L555</f>
      </c>
      <c s="32">
        <f>0+M555</f>
      </c>
    </row>
    <row r="555" spans="1:16" ht="12.75">
      <c r="A555" t="s">
        <v>49</v>
      </c>
      <c s="34" t="s">
        <v>1462</v>
      </c>
      <c s="34" t="s">
        <v>1975</v>
      </c>
      <c s="35" t="s">
        <v>5</v>
      </c>
      <c s="6" t="s">
        <v>1976</v>
      </c>
      <c s="36" t="s">
        <v>830</v>
      </c>
      <c s="37">
        <v>1</v>
      </c>
      <c s="36">
        <v>0</v>
      </c>
      <c s="36">
        <f>ROUND(G555*H555,6)</f>
      </c>
      <c r="L555" s="38">
        <v>0</v>
      </c>
      <c s="32">
        <f>ROUND(ROUND(L555,2)*ROUND(G555,3),2)</f>
      </c>
      <c s="36" t="s">
        <v>104</v>
      </c>
      <c>
        <f>(M555*21)/100</f>
      </c>
      <c t="s">
        <v>27</v>
      </c>
    </row>
    <row r="556" spans="1:5" ht="12.75">
      <c r="A556" s="35" t="s">
        <v>55</v>
      </c>
      <c r="E556" s="39" t="s">
        <v>5</v>
      </c>
    </row>
    <row r="557" spans="1:5" ht="409.5">
      <c r="A557" s="35" t="s">
        <v>57</v>
      </c>
      <c r="E557" s="40" t="s">
        <v>1977</v>
      </c>
    </row>
    <row r="558" spans="1:5" ht="165.75">
      <c r="A558" t="s">
        <v>58</v>
      </c>
      <c r="E558" s="39" t="s">
        <v>1978</v>
      </c>
    </row>
    <row r="559" spans="1:13" ht="12.75">
      <c r="A559" t="s">
        <v>46</v>
      </c>
      <c r="C559" s="31" t="s">
        <v>1979</v>
      </c>
      <c r="E559" s="33" t="s">
        <v>1980</v>
      </c>
      <c r="J559" s="32">
        <f>0</f>
      </c>
      <c s="32">
        <f>0</f>
      </c>
      <c s="32">
        <f>0+L560</f>
      </c>
      <c s="32">
        <f>0+M560</f>
      </c>
    </row>
    <row r="560" spans="1:16" ht="12.75">
      <c r="A560" t="s">
        <v>49</v>
      </c>
      <c s="34" t="s">
        <v>1465</v>
      </c>
      <c s="34" t="s">
        <v>213</v>
      </c>
      <c s="35" t="s">
        <v>5</v>
      </c>
      <c s="6" t="s">
        <v>214</v>
      </c>
      <c s="36" t="s">
        <v>64</v>
      </c>
      <c s="37">
        <v>10</v>
      </c>
      <c s="36">
        <v>0</v>
      </c>
      <c s="36">
        <f>ROUND(G560*H560,6)</f>
      </c>
      <c r="L560" s="38">
        <v>0</v>
      </c>
      <c s="32">
        <f>ROUND(ROUND(L560,2)*ROUND(G560,3),2)</f>
      </c>
      <c s="36" t="s">
        <v>54</v>
      </c>
      <c>
        <f>(M560*21)/100</f>
      </c>
      <c t="s">
        <v>27</v>
      </c>
    </row>
    <row r="561" spans="1:5" ht="12.75">
      <c r="A561" s="35" t="s">
        <v>55</v>
      </c>
      <c r="E561" s="39" t="s">
        <v>5</v>
      </c>
    </row>
    <row r="562" spans="1:5" ht="25.5">
      <c r="A562" s="35" t="s">
        <v>57</v>
      </c>
      <c r="E562" s="40" t="s">
        <v>1981</v>
      </c>
    </row>
    <row r="563" spans="1:5" ht="114.75">
      <c r="A563" t="s">
        <v>58</v>
      </c>
      <c r="E563" s="39" t="s">
        <v>1982</v>
      </c>
    </row>
    <row r="564" spans="1:13" ht="12.75">
      <c r="A564" t="s">
        <v>46</v>
      </c>
      <c r="C564" s="31" t="s">
        <v>1983</v>
      </c>
      <c r="E564" s="33" t="s">
        <v>1984</v>
      </c>
      <c r="J564" s="32">
        <f>0</f>
      </c>
      <c s="32">
        <f>0</f>
      </c>
      <c s="32">
        <f>0+L565+L569+L573+L577+L581</f>
      </c>
      <c s="32">
        <f>0+M565+M569+M573+M577+M581</f>
      </c>
    </row>
    <row r="565" spans="1:16" ht="12.75">
      <c r="A565" t="s">
        <v>49</v>
      </c>
      <c s="34" t="s">
        <v>1468</v>
      </c>
      <c s="34" t="s">
        <v>1985</v>
      </c>
      <c s="35" t="s">
        <v>5</v>
      </c>
      <c s="6" t="s">
        <v>1986</v>
      </c>
      <c s="36" t="s">
        <v>681</v>
      </c>
      <c s="37">
        <v>185.169</v>
      </c>
      <c s="36">
        <v>0</v>
      </c>
      <c s="36">
        <f>ROUND(G565*H565,6)</f>
      </c>
      <c r="L565" s="38">
        <v>0</v>
      </c>
      <c s="32">
        <f>ROUND(ROUND(L565,2)*ROUND(G565,3),2)</f>
      </c>
      <c s="36" t="s">
        <v>54</v>
      </c>
      <c>
        <f>(M565*21)/100</f>
      </c>
      <c t="s">
        <v>27</v>
      </c>
    </row>
    <row r="566" spans="1:5" ht="12.75">
      <c r="A566" s="35" t="s">
        <v>55</v>
      </c>
      <c r="E566" s="39" t="s">
        <v>5</v>
      </c>
    </row>
    <row r="567" spans="1:5" ht="409.5">
      <c r="A567" s="35" t="s">
        <v>57</v>
      </c>
      <c r="E567" s="40" t="s">
        <v>1987</v>
      </c>
    </row>
    <row r="568" spans="1:5" ht="102">
      <c r="A568" t="s">
        <v>58</v>
      </c>
      <c r="E568" s="39" t="s">
        <v>1945</v>
      </c>
    </row>
    <row r="569" spans="1:16" ht="12.75">
      <c r="A569" t="s">
        <v>49</v>
      </c>
      <c s="34" t="s">
        <v>1471</v>
      </c>
      <c s="34" t="s">
        <v>1988</v>
      </c>
      <c s="35" t="s">
        <v>5</v>
      </c>
      <c s="6" t="s">
        <v>1989</v>
      </c>
      <c s="36" t="s">
        <v>64</v>
      </c>
      <c s="37">
        <v>116.97</v>
      </c>
      <c s="36">
        <v>0</v>
      </c>
      <c s="36">
        <f>ROUND(G569*H569,6)</f>
      </c>
      <c r="L569" s="38">
        <v>0</v>
      </c>
      <c s="32">
        <f>ROUND(ROUND(L569,2)*ROUND(G569,3),2)</f>
      </c>
      <c s="36" t="s">
        <v>54</v>
      </c>
      <c>
        <f>(M569*21)/100</f>
      </c>
      <c t="s">
        <v>27</v>
      </c>
    </row>
    <row r="570" spans="1:5" ht="12.75">
      <c r="A570" s="35" t="s">
        <v>55</v>
      </c>
      <c r="E570" s="39" t="s">
        <v>5</v>
      </c>
    </row>
    <row r="571" spans="1:5" ht="127.5">
      <c r="A571" s="35" t="s">
        <v>57</v>
      </c>
      <c r="E571" s="40" t="s">
        <v>1990</v>
      </c>
    </row>
    <row r="572" spans="1:5" ht="127.5">
      <c r="A572" t="s">
        <v>58</v>
      </c>
      <c r="E572" s="39" t="s">
        <v>1991</v>
      </c>
    </row>
    <row r="573" spans="1:16" ht="12.75">
      <c r="A573" t="s">
        <v>49</v>
      </c>
      <c s="34" t="s">
        <v>1475</v>
      </c>
      <c s="34" t="s">
        <v>1992</v>
      </c>
      <c s="35" t="s">
        <v>5</v>
      </c>
      <c s="6" t="s">
        <v>1993</v>
      </c>
      <c s="36" t="s">
        <v>64</v>
      </c>
      <c s="37">
        <v>41.895</v>
      </c>
      <c s="36">
        <v>0</v>
      </c>
      <c s="36">
        <f>ROUND(G573*H573,6)</f>
      </c>
      <c r="L573" s="38">
        <v>0</v>
      </c>
      <c s="32">
        <f>ROUND(ROUND(L573,2)*ROUND(G573,3),2)</f>
      </c>
      <c s="36" t="s">
        <v>54</v>
      </c>
      <c>
        <f>(M573*21)/100</f>
      </c>
      <c t="s">
        <v>27</v>
      </c>
    </row>
    <row r="574" spans="1:5" ht="12.75">
      <c r="A574" s="35" t="s">
        <v>55</v>
      </c>
      <c r="E574" s="39" t="s">
        <v>5</v>
      </c>
    </row>
    <row r="575" spans="1:5" ht="127.5">
      <c r="A575" s="35" t="s">
        <v>57</v>
      </c>
      <c r="E575" s="40" t="s">
        <v>1994</v>
      </c>
    </row>
    <row r="576" spans="1:5" ht="127.5">
      <c r="A576" t="s">
        <v>58</v>
      </c>
      <c r="E576" s="39" t="s">
        <v>1991</v>
      </c>
    </row>
    <row r="577" spans="1:16" ht="12.75">
      <c r="A577" t="s">
        <v>49</v>
      </c>
      <c s="34" t="s">
        <v>1478</v>
      </c>
      <c s="34" t="s">
        <v>1995</v>
      </c>
      <c s="35" t="s">
        <v>5</v>
      </c>
      <c s="6" t="s">
        <v>1996</v>
      </c>
      <c s="36" t="s">
        <v>64</v>
      </c>
      <c s="37">
        <v>55.26</v>
      </c>
      <c s="36">
        <v>0</v>
      </c>
      <c s="36">
        <f>ROUND(G577*H577,6)</f>
      </c>
      <c r="L577" s="38">
        <v>0</v>
      </c>
      <c s="32">
        <f>ROUND(ROUND(L577,2)*ROUND(G577,3),2)</f>
      </c>
      <c s="36" t="s">
        <v>54</v>
      </c>
      <c>
        <f>(M577*21)/100</f>
      </c>
      <c t="s">
        <v>27</v>
      </c>
    </row>
    <row r="578" spans="1:5" ht="12.75">
      <c r="A578" s="35" t="s">
        <v>55</v>
      </c>
      <c r="E578" s="39" t="s">
        <v>5</v>
      </c>
    </row>
    <row r="579" spans="1:5" ht="127.5">
      <c r="A579" s="35" t="s">
        <v>57</v>
      </c>
      <c r="E579" s="40" t="s">
        <v>1997</v>
      </c>
    </row>
    <row r="580" spans="1:5" ht="127.5">
      <c r="A580" t="s">
        <v>58</v>
      </c>
      <c r="E580" s="39" t="s">
        <v>1991</v>
      </c>
    </row>
    <row r="581" spans="1:16" ht="12.75">
      <c r="A581" t="s">
        <v>49</v>
      </c>
      <c s="34" t="s">
        <v>1480</v>
      </c>
      <c s="34" t="s">
        <v>1998</v>
      </c>
      <c s="35" t="s">
        <v>5</v>
      </c>
      <c s="6" t="s">
        <v>1999</v>
      </c>
      <c s="36" t="s">
        <v>64</v>
      </c>
      <c s="37">
        <v>103.95</v>
      </c>
      <c s="36">
        <v>0</v>
      </c>
      <c s="36">
        <f>ROUND(G581*H581,6)</f>
      </c>
      <c r="L581" s="38">
        <v>0</v>
      </c>
      <c s="32">
        <f>ROUND(ROUND(L581,2)*ROUND(G581,3),2)</f>
      </c>
      <c s="36" t="s">
        <v>104</v>
      </c>
      <c>
        <f>(M581*21)/100</f>
      </c>
      <c t="s">
        <v>27</v>
      </c>
    </row>
    <row r="582" spans="1:5" ht="12.75">
      <c r="A582" s="35" t="s">
        <v>55</v>
      </c>
      <c r="E582" s="39" t="s">
        <v>5</v>
      </c>
    </row>
    <row r="583" spans="1:5" ht="114.75">
      <c r="A583" s="35" t="s">
        <v>57</v>
      </c>
      <c r="E583" s="40" t="s">
        <v>2000</v>
      </c>
    </row>
    <row r="584" spans="1:5" ht="127.5">
      <c r="A584" t="s">
        <v>58</v>
      </c>
      <c r="E584" s="39" t="s">
        <v>1991</v>
      </c>
    </row>
    <row r="585" spans="1:13" ht="12.75">
      <c r="A585" t="s">
        <v>46</v>
      </c>
      <c r="C585" s="31" t="s">
        <v>823</v>
      </c>
      <c r="E585" s="33" t="s">
        <v>824</v>
      </c>
      <c r="J585" s="32">
        <f>0</f>
      </c>
      <c s="32">
        <f>0</f>
      </c>
      <c s="32">
        <f>0+L586+L590+L594</f>
      </c>
      <c s="32">
        <f>0+M586+M590+M594</f>
      </c>
    </row>
    <row r="586" spans="1:16" ht="25.5">
      <c r="A586" t="s">
        <v>49</v>
      </c>
      <c s="34" t="s">
        <v>1482</v>
      </c>
      <c s="34" t="s">
        <v>2001</v>
      </c>
      <c s="35" t="s">
        <v>5</v>
      </c>
      <c s="6" t="s">
        <v>2002</v>
      </c>
      <c s="36" t="s">
        <v>1165</v>
      </c>
      <c s="37">
        <v>14508.735</v>
      </c>
      <c s="36">
        <v>0</v>
      </c>
      <c s="36">
        <f>ROUND(G586*H586,6)</f>
      </c>
      <c r="L586" s="38">
        <v>0</v>
      </c>
      <c s="32">
        <f>ROUND(ROUND(L586,2)*ROUND(G586,3),2)</f>
      </c>
      <c s="36" t="s">
        <v>54</v>
      </c>
      <c>
        <f>(M586*21)/100</f>
      </c>
      <c t="s">
        <v>27</v>
      </c>
    </row>
    <row r="587" spans="1:5" ht="12.75">
      <c r="A587" s="35" t="s">
        <v>55</v>
      </c>
      <c r="E587" s="39" t="s">
        <v>5</v>
      </c>
    </row>
    <row r="588" spans="1:5" ht="395.25">
      <c r="A588" s="35" t="s">
        <v>57</v>
      </c>
      <c r="E588" s="40" t="s">
        <v>2003</v>
      </c>
    </row>
    <row r="589" spans="1:5" ht="114.75">
      <c r="A589" t="s">
        <v>58</v>
      </c>
      <c r="E589" s="39" t="s">
        <v>1875</v>
      </c>
    </row>
    <row r="590" spans="1:16" ht="12.75">
      <c r="A590" t="s">
        <v>49</v>
      </c>
      <c s="34" t="s">
        <v>2004</v>
      </c>
      <c s="34" t="s">
        <v>2005</v>
      </c>
      <c s="35" t="s">
        <v>5</v>
      </c>
      <c s="6" t="s">
        <v>2006</v>
      </c>
      <c s="36" t="s">
        <v>681</v>
      </c>
      <c s="37">
        <v>157.82</v>
      </c>
      <c s="36">
        <v>0</v>
      </c>
      <c s="36">
        <f>ROUND(G590*H590,6)</f>
      </c>
      <c r="L590" s="38">
        <v>0</v>
      </c>
      <c s="32">
        <f>ROUND(ROUND(L590,2)*ROUND(G590,3),2)</f>
      </c>
      <c s="36" t="s">
        <v>54</v>
      </c>
      <c>
        <f>(M590*21)/100</f>
      </c>
      <c t="s">
        <v>27</v>
      </c>
    </row>
    <row r="591" spans="1:5" ht="12.75">
      <c r="A591" s="35" t="s">
        <v>55</v>
      </c>
      <c r="E591" s="39" t="s">
        <v>5</v>
      </c>
    </row>
    <row r="592" spans="1:5" ht="25.5">
      <c r="A592" s="35" t="s">
        <v>57</v>
      </c>
      <c r="E592" s="40" t="s">
        <v>2007</v>
      </c>
    </row>
    <row r="593" spans="1:5" ht="89.25">
      <c r="A593" t="s">
        <v>58</v>
      </c>
      <c r="E593" s="39" t="s">
        <v>2008</v>
      </c>
    </row>
    <row r="594" spans="1:16" ht="12.75">
      <c r="A594" t="s">
        <v>49</v>
      </c>
      <c s="34" t="s">
        <v>2009</v>
      </c>
      <c s="34" t="s">
        <v>2010</v>
      </c>
      <c s="35" t="s">
        <v>5</v>
      </c>
      <c s="6" t="s">
        <v>2011</v>
      </c>
      <c s="36" t="s">
        <v>681</v>
      </c>
      <c s="37">
        <v>41</v>
      </c>
      <c s="36">
        <v>0</v>
      </c>
      <c s="36">
        <f>ROUND(G594*H594,6)</f>
      </c>
      <c r="L594" s="38">
        <v>0</v>
      </c>
      <c s="32">
        <f>ROUND(ROUND(L594,2)*ROUND(G594,3),2)</f>
      </c>
      <c s="36" t="s">
        <v>54</v>
      </c>
      <c>
        <f>(M594*21)/100</f>
      </c>
      <c t="s">
        <v>27</v>
      </c>
    </row>
    <row r="595" spans="1:5" ht="12.75">
      <c r="A595" s="35" t="s">
        <v>55</v>
      </c>
      <c r="E595" s="39" t="s">
        <v>5</v>
      </c>
    </row>
    <row r="596" spans="1:5" ht="127.5">
      <c r="A596" s="35" t="s">
        <v>57</v>
      </c>
      <c r="E596" s="40" t="s">
        <v>2012</v>
      </c>
    </row>
    <row r="597" spans="1:5" ht="89.25">
      <c r="A597" t="s">
        <v>58</v>
      </c>
      <c r="E597" s="39" t="s">
        <v>2013</v>
      </c>
    </row>
    <row r="598" spans="1:13" ht="12.75">
      <c r="A598" t="s">
        <v>46</v>
      </c>
      <c r="C598" s="31" t="s">
        <v>2014</v>
      </c>
      <c r="E598" s="33" t="s">
        <v>2015</v>
      </c>
      <c r="J598" s="32">
        <f>0</f>
      </c>
      <c s="32">
        <f>0</f>
      </c>
      <c s="32">
        <f>0+L599</f>
      </c>
      <c s="32">
        <f>0+M599</f>
      </c>
    </row>
    <row r="599" spans="1:16" ht="12.75">
      <c r="A599" t="s">
        <v>49</v>
      </c>
      <c s="34" t="s">
        <v>2016</v>
      </c>
      <c s="34" t="s">
        <v>2017</v>
      </c>
      <c s="35" t="s">
        <v>5</v>
      </c>
      <c s="6" t="s">
        <v>2018</v>
      </c>
      <c s="36" t="s">
        <v>681</v>
      </c>
      <c s="37">
        <v>360.186</v>
      </c>
      <c s="36">
        <v>0</v>
      </c>
      <c s="36">
        <f>ROUND(G599*H599,6)</f>
      </c>
      <c r="L599" s="38">
        <v>0</v>
      </c>
      <c s="32">
        <f>ROUND(ROUND(L599,2)*ROUND(G599,3),2)</f>
      </c>
      <c s="36" t="s">
        <v>54</v>
      </c>
      <c>
        <f>(M599*21)/100</f>
      </c>
      <c t="s">
        <v>27</v>
      </c>
    </row>
    <row r="600" spans="1:5" ht="12.75">
      <c r="A600" s="35" t="s">
        <v>55</v>
      </c>
      <c r="E600" s="39" t="s">
        <v>5</v>
      </c>
    </row>
    <row r="601" spans="1:5" ht="344.25">
      <c r="A601" s="35" t="s">
        <v>57</v>
      </c>
      <c r="E601" s="40" t="s">
        <v>2019</v>
      </c>
    </row>
    <row r="602" spans="1:5" ht="38.25">
      <c r="A602" t="s">
        <v>58</v>
      </c>
      <c r="E602" s="39" t="s">
        <v>1887</v>
      </c>
    </row>
    <row r="603" spans="1:13" ht="12.75">
      <c r="A603" t="s">
        <v>46</v>
      </c>
      <c r="C603" s="31" t="s">
        <v>2020</v>
      </c>
      <c r="E603" s="33" t="s">
        <v>2021</v>
      </c>
      <c r="J603" s="32">
        <f>0</f>
      </c>
      <c s="32">
        <f>0</f>
      </c>
      <c s="32">
        <f>0+L604</f>
      </c>
      <c s="32">
        <f>0+M604</f>
      </c>
    </row>
    <row r="604" spans="1:16" ht="12.75">
      <c r="A604" t="s">
        <v>49</v>
      </c>
      <c s="34" t="s">
        <v>2022</v>
      </c>
      <c s="34" t="s">
        <v>2023</v>
      </c>
      <c s="35" t="s">
        <v>5</v>
      </c>
      <c s="6" t="s">
        <v>2024</v>
      </c>
      <c s="36" t="s">
        <v>681</v>
      </c>
      <c s="37">
        <v>6637.161</v>
      </c>
      <c s="36">
        <v>0</v>
      </c>
      <c s="36">
        <f>ROUND(G604*H604,6)</f>
      </c>
      <c r="L604" s="38">
        <v>0</v>
      </c>
      <c s="32">
        <f>ROUND(ROUND(L604,2)*ROUND(G604,3),2)</f>
      </c>
      <c s="36" t="s">
        <v>54</v>
      </c>
      <c>
        <f>(M604*21)/100</f>
      </c>
      <c t="s">
        <v>27</v>
      </c>
    </row>
    <row r="605" spans="1:5" ht="12.75">
      <c r="A605" s="35" t="s">
        <v>55</v>
      </c>
      <c r="E605" s="39" t="s">
        <v>5</v>
      </c>
    </row>
    <row r="606" spans="1:5" ht="76.5">
      <c r="A606" s="35" t="s">
        <v>57</v>
      </c>
      <c r="E606" s="40" t="s">
        <v>2025</v>
      </c>
    </row>
    <row r="607" spans="1:5" ht="38.25">
      <c r="A607" t="s">
        <v>58</v>
      </c>
      <c r="E607" s="39" t="s">
        <v>1150</v>
      </c>
    </row>
    <row r="608" spans="1:13" ht="12.75">
      <c r="A608" t="s">
        <v>46</v>
      </c>
      <c r="C608" s="31" t="s">
        <v>82</v>
      </c>
      <c r="E608" s="33" t="s">
        <v>906</v>
      </c>
      <c r="J608" s="32">
        <f>0</f>
      </c>
      <c s="32">
        <f>0</f>
      </c>
      <c s="32">
        <f>0+L609+L613</f>
      </c>
      <c s="32">
        <f>0+M609+M613</f>
      </c>
    </row>
    <row r="609" spans="1:16" ht="12.75">
      <c r="A609" t="s">
        <v>49</v>
      </c>
      <c s="34" t="s">
        <v>2026</v>
      </c>
      <c s="34" t="s">
        <v>2027</v>
      </c>
      <c s="35" t="s">
        <v>5</v>
      </c>
      <c s="6" t="s">
        <v>2028</v>
      </c>
      <c s="36" t="s">
        <v>73</v>
      </c>
      <c s="37">
        <v>2</v>
      </c>
      <c s="36">
        <v>0</v>
      </c>
      <c s="36">
        <f>ROUND(G609*H609,6)</f>
      </c>
      <c r="L609" s="38">
        <v>0</v>
      </c>
      <c s="32">
        <f>ROUND(ROUND(L609,2)*ROUND(G609,3),2)</f>
      </c>
      <c s="36" t="s">
        <v>54</v>
      </c>
      <c>
        <f>(M609*21)/100</f>
      </c>
      <c t="s">
        <v>27</v>
      </c>
    </row>
    <row r="610" spans="1:5" ht="12.75">
      <c r="A610" s="35" t="s">
        <v>55</v>
      </c>
      <c r="E610" s="39" t="s">
        <v>5</v>
      </c>
    </row>
    <row r="611" spans="1:5" ht="38.25">
      <c r="A611" s="35" t="s">
        <v>57</v>
      </c>
      <c r="E611" s="40" t="s">
        <v>2029</v>
      </c>
    </row>
    <row r="612" spans="1:5" ht="12.75">
      <c r="A612" t="s">
        <v>58</v>
      </c>
      <c r="E612" s="39" t="s">
        <v>1146</v>
      </c>
    </row>
    <row r="613" spans="1:16" ht="12.75">
      <c r="A613" t="s">
        <v>49</v>
      </c>
      <c s="34" t="s">
        <v>2030</v>
      </c>
      <c s="34" t="s">
        <v>1147</v>
      </c>
      <c s="35" t="s">
        <v>5</v>
      </c>
      <c s="6" t="s">
        <v>1148</v>
      </c>
      <c s="36" t="s">
        <v>73</v>
      </c>
      <c s="37">
        <v>13</v>
      </c>
      <c s="36">
        <v>0</v>
      </c>
      <c s="36">
        <f>ROUND(G613*H613,6)</f>
      </c>
      <c r="L613" s="38">
        <v>0</v>
      </c>
      <c s="32">
        <f>ROUND(ROUND(L613,2)*ROUND(G613,3),2)</f>
      </c>
      <c s="36" t="s">
        <v>54</v>
      </c>
      <c>
        <f>(M613*21)/100</f>
      </c>
      <c t="s">
        <v>27</v>
      </c>
    </row>
    <row r="614" spans="1:5" ht="12.75">
      <c r="A614" s="35" t="s">
        <v>55</v>
      </c>
      <c r="E614" s="39" t="s">
        <v>5</v>
      </c>
    </row>
    <row r="615" spans="1:5" ht="102">
      <c r="A615" s="35" t="s">
        <v>57</v>
      </c>
      <c r="E615" s="40" t="s">
        <v>2031</v>
      </c>
    </row>
    <row r="616" spans="1:5" ht="38.25">
      <c r="A616" t="s">
        <v>58</v>
      </c>
      <c r="E616" s="39" t="s">
        <v>1150</v>
      </c>
    </row>
    <row r="617" spans="1:13" ht="12.75">
      <c r="A617" t="s">
        <v>46</v>
      </c>
      <c r="C617" s="31" t="s">
        <v>87</v>
      </c>
      <c r="E617" s="33" t="s">
        <v>655</v>
      </c>
      <c r="J617" s="32">
        <f>0</f>
      </c>
      <c s="32">
        <f>0</f>
      </c>
      <c s="32">
        <f>0+L618+L622+L626+L630+L634+L638+L642+L646+L650+L654</f>
      </c>
      <c s="32">
        <f>0+M618+M622+M626+M630+M634+M638+M642+M646+M650+M654</f>
      </c>
    </row>
    <row r="618" spans="1:16" ht="12.75">
      <c r="A618" t="s">
        <v>49</v>
      </c>
      <c s="34" t="s">
        <v>2032</v>
      </c>
      <c s="34" t="s">
        <v>2033</v>
      </c>
      <c s="35" t="s">
        <v>5</v>
      </c>
      <c s="6" t="s">
        <v>2034</v>
      </c>
      <c s="36" t="s">
        <v>73</v>
      </c>
      <c s="37">
        <v>2</v>
      </c>
      <c s="36">
        <v>0</v>
      </c>
      <c s="36">
        <f>ROUND(G618*H618,6)</f>
      </c>
      <c r="L618" s="38">
        <v>0</v>
      </c>
      <c s="32">
        <f>ROUND(ROUND(L618,2)*ROUND(G618,3),2)</f>
      </c>
      <c s="36" t="s">
        <v>104</v>
      </c>
      <c>
        <f>(M618*21)/100</f>
      </c>
      <c t="s">
        <v>27</v>
      </c>
    </row>
    <row r="619" spans="1:5" ht="63.75">
      <c r="A619" s="35" t="s">
        <v>55</v>
      </c>
      <c r="E619" s="39" t="s">
        <v>2035</v>
      </c>
    </row>
    <row r="620" spans="1:5" ht="12.75">
      <c r="A620" s="35" t="s">
        <v>57</v>
      </c>
      <c r="E620" s="40" t="s">
        <v>5</v>
      </c>
    </row>
    <row r="621" spans="1:5" ht="76.5">
      <c r="A621" t="s">
        <v>58</v>
      </c>
      <c r="E621" s="39" t="s">
        <v>2036</v>
      </c>
    </row>
    <row r="622" spans="1:16" ht="12.75">
      <c r="A622" t="s">
        <v>49</v>
      </c>
      <c s="34" t="s">
        <v>2037</v>
      </c>
      <c s="34" t="s">
        <v>2038</v>
      </c>
      <c s="35" t="s">
        <v>5</v>
      </c>
      <c s="6" t="s">
        <v>2039</v>
      </c>
      <c s="36" t="s">
        <v>73</v>
      </c>
      <c s="37">
        <v>20</v>
      </c>
      <c s="36">
        <v>0</v>
      </c>
      <c s="36">
        <f>ROUND(G622*H622,6)</f>
      </c>
      <c r="L622" s="38">
        <v>0</v>
      </c>
      <c s="32">
        <f>ROUND(ROUND(L622,2)*ROUND(G622,3),2)</f>
      </c>
      <c s="36" t="s">
        <v>104</v>
      </c>
      <c>
        <f>(M622*21)/100</f>
      </c>
      <c t="s">
        <v>27</v>
      </c>
    </row>
    <row r="623" spans="1:5" ht="63.75">
      <c r="A623" s="35" t="s">
        <v>55</v>
      </c>
      <c r="E623" s="39" t="s">
        <v>2035</v>
      </c>
    </row>
    <row r="624" spans="1:5" ht="12.75">
      <c r="A624" s="35" t="s">
        <v>57</v>
      </c>
      <c r="E624" s="40" t="s">
        <v>5</v>
      </c>
    </row>
    <row r="625" spans="1:5" ht="76.5">
      <c r="A625" t="s">
        <v>58</v>
      </c>
      <c r="E625" s="39" t="s">
        <v>2040</v>
      </c>
    </row>
    <row r="626" spans="1:16" ht="12.75">
      <c r="A626" t="s">
        <v>49</v>
      </c>
      <c s="34" t="s">
        <v>2041</v>
      </c>
      <c s="34" t="s">
        <v>2042</v>
      </c>
      <c s="35" t="s">
        <v>5</v>
      </c>
      <c s="6" t="s">
        <v>2043</v>
      </c>
      <c s="36" t="s">
        <v>73</v>
      </c>
      <c s="37">
        <v>2</v>
      </c>
      <c s="36">
        <v>0</v>
      </c>
      <c s="36">
        <f>ROUND(G626*H626,6)</f>
      </c>
      <c r="L626" s="38">
        <v>0</v>
      </c>
      <c s="32">
        <f>ROUND(ROUND(L626,2)*ROUND(G626,3),2)</f>
      </c>
      <c s="36" t="s">
        <v>104</v>
      </c>
      <c>
        <f>(M626*21)/100</f>
      </c>
      <c t="s">
        <v>27</v>
      </c>
    </row>
    <row r="627" spans="1:5" ht="63.75">
      <c r="A627" s="35" t="s">
        <v>55</v>
      </c>
      <c r="E627" s="39" t="s">
        <v>2044</v>
      </c>
    </row>
    <row r="628" spans="1:5" ht="12.75">
      <c r="A628" s="35" t="s">
        <v>57</v>
      </c>
      <c r="E628" s="40" t="s">
        <v>5</v>
      </c>
    </row>
    <row r="629" spans="1:5" ht="76.5">
      <c r="A629" t="s">
        <v>58</v>
      </c>
      <c r="E629" s="39" t="s">
        <v>2040</v>
      </c>
    </row>
    <row r="630" spans="1:16" ht="12.75">
      <c r="A630" t="s">
        <v>49</v>
      </c>
      <c s="34" t="s">
        <v>2045</v>
      </c>
      <c s="34" t="s">
        <v>2046</v>
      </c>
      <c s="35" t="s">
        <v>5</v>
      </c>
      <c s="6" t="s">
        <v>2047</v>
      </c>
      <c s="36" t="s">
        <v>73</v>
      </c>
      <c s="37">
        <v>2</v>
      </c>
      <c s="36">
        <v>0</v>
      </c>
      <c s="36">
        <f>ROUND(G630*H630,6)</f>
      </c>
      <c r="L630" s="38">
        <v>0</v>
      </c>
      <c s="32">
        <f>ROUND(ROUND(L630,2)*ROUND(G630,3),2)</f>
      </c>
      <c s="36" t="s">
        <v>54</v>
      </c>
      <c>
        <f>(M630*21)/100</f>
      </c>
      <c t="s">
        <v>27</v>
      </c>
    </row>
    <row r="631" spans="1:5" ht="12.75">
      <c r="A631" s="35" t="s">
        <v>55</v>
      </c>
      <c r="E631" s="39" t="s">
        <v>5</v>
      </c>
    </row>
    <row r="632" spans="1:5" ht="12.75">
      <c r="A632" s="35" t="s">
        <v>57</v>
      </c>
      <c r="E632" s="40" t="s">
        <v>5</v>
      </c>
    </row>
    <row r="633" spans="1:5" ht="76.5">
      <c r="A633" t="s">
        <v>58</v>
      </c>
      <c r="E633" s="39" t="s">
        <v>2048</v>
      </c>
    </row>
    <row r="634" spans="1:16" ht="12.75">
      <c r="A634" t="s">
        <v>49</v>
      </c>
      <c s="34" t="s">
        <v>2049</v>
      </c>
      <c s="34" t="s">
        <v>1068</v>
      </c>
      <c s="35" t="s">
        <v>5</v>
      </c>
      <c s="6" t="s">
        <v>1069</v>
      </c>
      <c s="36" t="s">
        <v>64</v>
      </c>
      <c s="37">
        <v>105</v>
      </c>
      <c s="36">
        <v>0</v>
      </c>
      <c s="36">
        <f>ROUND(G634*H634,6)</f>
      </c>
      <c r="L634" s="38">
        <v>0</v>
      </c>
      <c s="32">
        <f>ROUND(ROUND(L634,2)*ROUND(G634,3),2)</f>
      </c>
      <c s="36" t="s">
        <v>54</v>
      </c>
      <c>
        <f>(M634*21)/100</f>
      </c>
      <c t="s">
        <v>27</v>
      </c>
    </row>
    <row r="635" spans="1:5" ht="12.75">
      <c r="A635" s="35" t="s">
        <v>55</v>
      </c>
      <c r="E635" s="39" t="s">
        <v>5</v>
      </c>
    </row>
    <row r="636" spans="1:5" ht="38.25">
      <c r="A636" s="35" t="s">
        <v>57</v>
      </c>
      <c r="E636" s="40" t="s">
        <v>2050</v>
      </c>
    </row>
    <row r="637" spans="1:5" ht="51">
      <c r="A637" t="s">
        <v>58</v>
      </c>
      <c r="E637" s="39" t="s">
        <v>1071</v>
      </c>
    </row>
    <row r="638" spans="1:16" ht="12.75">
      <c r="A638" t="s">
        <v>49</v>
      </c>
      <c s="34" t="s">
        <v>2051</v>
      </c>
      <c s="34" t="s">
        <v>2052</v>
      </c>
      <c s="35" t="s">
        <v>5</v>
      </c>
      <c s="6" t="s">
        <v>2053</v>
      </c>
      <c s="36" t="s">
        <v>681</v>
      </c>
      <c s="37">
        <v>1.8</v>
      </c>
      <c s="36">
        <v>0</v>
      </c>
      <c s="36">
        <f>ROUND(G638*H638,6)</f>
      </c>
      <c r="L638" s="38">
        <v>0</v>
      </c>
      <c s="32">
        <f>ROUND(ROUND(L638,2)*ROUND(G638,3),2)</f>
      </c>
      <c s="36" t="s">
        <v>54</v>
      </c>
      <c>
        <f>(M638*21)/100</f>
      </c>
      <c t="s">
        <v>27</v>
      </c>
    </row>
    <row r="639" spans="1:5" ht="12.75">
      <c r="A639" s="35" t="s">
        <v>55</v>
      </c>
      <c r="E639" s="39" t="s">
        <v>5</v>
      </c>
    </row>
    <row r="640" spans="1:5" ht="102">
      <c r="A640" s="35" t="s">
        <v>57</v>
      </c>
      <c r="E640" s="40" t="s">
        <v>2054</v>
      </c>
    </row>
    <row r="641" spans="1:5" ht="114.75">
      <c r="A641" t="s">
        <v>58</v>
      </c>
      <c r="E641" s="39" t="s">
        <v>2055</v>
      </c>
    </row>
    <row r="642" spans="1:16" ht="25.5">
      <c r="A642" t="s">
        <v>49</v>
      </c>
      <c s="34" t="s">
        <v>2056</v>
      </c>
      <c s="34" t="s">
        <v>2057</v>
      </c>
      <c s="35" t="s">
        <v>5</v>
      </c>
      <c s="6" t="s">
        <v>2058</v>
      </c>
      <c s="36" t="s">
        <v>64</v>
      </c>
      <c s="37">
        <v>595</v>
      </c>
      <c s="36">
        <v>0</v>
      </c>
      <c s="36">
        <f>ROUND(G642*H642,6)</f>
      </c>
      <c r="L642" s="38">
        <v>0</v>
      </c>
      <c s="32">
        <f>ROUND(ROUND(L642,2)*ROUND(G642,3),2)</f>
      </c>
      <c s="36" t="s">
        <v>54</v>
      </c>
      <c>
        <f>(M642*21)/100</f>
      </c>
      <c t="s">
        <v>27</v>
      </c>
    </row>
    <row r="643" spans="1:5" ht="12.75">
      <c r="A643" s="35" t="s">
        <v>55</v>
      </c>
      <c r="E643" s="39" t="s">
        <v>5</v>
      </c>
    </row>
    <row r="644" spans="1:5" ht="140.25">
      <c r="A644" s="35" t="s">
        <v>57</v>
      </c>
      <c r="E644" s="40" t="s">
        <v>2059</v>
      </c>
    </row>
    <row r="645" spans="1:5" ht="38.25">
      <c r="A645" t="s">
        <v>58</v>
      </c>
      <c r="E645" s="39" t="s">
        <v>2060</v>
      </c>
    </row>
    <row r="646" spans="1:16" ht="12.75">
      <c r="A646" t="s">
        <v>49</v>
      </c>
      <c s="34" t="s">
        <v>2061</v>
      </c>
      <c s="34" t="s">
        <v>2062</v>
      </c>
      <c s="35" t="s">
        <v>5</v>
      </c>
      <c s="6" t="s">
        <v>2063</v>
      </c>
      <c s="36" t="s">
        <v>64</v>
      </c>
      <c s="37">
        <v>700</v>
      </c>
      <c s="36">
        <v>0</v>
      </c>
      <c s="36">
        <f>ROUND(G646*H646,6)</f>
      </c>
      <c r="L646" s="38">
        <v>0</v>
      </c>
      <c s="32">
        <f>ROUND(ROUND(L646,2)*ROUND(G646,3),2)</f>
      </c>
      <c s="36" t="s">
        <v>54</v>
      </c>
      <c>
        <f>(M646*21)/100</f>
      </c>
      <c t="s">
        <v>27</v>
      </c>
    </row>
    <row r="647" spans="1:5" ht="12.75">
      <c r="A647" s="35" t="s">
        <v>55</v>
      </c>
      <c r="E647" s="39" t="s">
        <v>5</v>
      </c>
    </row>
    <row r="648" spans="1:5" ht="63.75">
      <c r="A648" s="35" t="s">
        <v>57</v>
      </c>
      <c r="E648" s="40" t="s">
        <v>2064</v>
      </c>
    </row>
    <row r="649" spans="1:5" ht="38.25">
      <c r="A649" t="s">
        <v>58</v>
      </c>
      <c r="E649" s="39" t="s">
        <v>2060</v>
      </c>
    </row>
    <row r="650" spans="1:16" ht="25.5">
      <c r="A650" t="s">
        <v>49</v>
      </c>
      <c s="34" t="s">
        <v>2065</v>
      </c>
      <c s="34" t="s">
        <v>2066</v>
      </c>
      <c s="35" t="s">
        <v>5</v>
      </c>
      <c s="6" t="s">
        <v>2067</v>
      </c>
      <c s="36" t="s">
        <v>64</v>
      </c>
      <c s="37">
        <v>13</v>
      </c>
      <c s="36">
        <v>0</v>
      </c>
      <c s="36">
        <f>ROUND(G650*H650,6)</f>
      </c>
      <c r="L650" s="38">
        <v>0</v>
      </c>
      <c s="32">
        <f>ROUND(ROUND(L650,2)*ROUND(G650,3),2)</f>
      </c>
      <c s="36" t="s">
        <v>54</v>
      </c>
      <c>
        <f>(M650*21)/100</f>
      </c>
      <c t="s">
        <v>27</v>
      </c>
    </row>
    <row r="651" spans="1:5" ht="12.75">
      <c r="A651" s="35" t="s">
        <v>55</v>
      </c>
      <c r="E651" s="39" t="s">
        <v>5</v>
      </c>
    </row>
    <row r="652" spans="1:5" ht="25.5">
      <c r="A652" s="35" t="s">
        <v>57</v>
      </c>
      <c r="E652" s="40" t="s">
        <v>2068</v>
      </c>
    </row>
    <row r="653" spans="1:5" ht="76.5">
      <c r="A653" t="s">
        <v>58</v>
      </c>
      <c r="E653" s="39" t="s">
        <v>2069</v>
      </c>
    </row>
    <row r="654" spans="1:16" ht="12.75">
      <c r="A654" t="s">
        <v>49</v>
      </c>
      <c s="34" t="s">
        <v>2070</v>
      </c>
      <c s="34" t="s">
        <v>2071</v>
      </c>
      <c s="35" t="s">
        <v>5</v>
      </c>
      <c s="6" t="s">
        <v>2072</v>
      </c>
      <c s="36" t="s">
        <v>681</v>
      </c>
      <c s="37">
        <v>66</v>
      </c>
      <c s="36">
        <v>0</v>
      </c>
      <c s="36">
        <f>ROUND(G654*H654,6)</f>
      </c>
      <c r="L654" s="38">
        <v>0</v>
      </c>
      <c s="32">
        <f>ROUND(ROUND(L654,2)*ROUND(G654,3),2)</f>
      </c>
      <c s="36" t="s">
        <v>54</v>
      </c>
      <c>
        <f>(M654*21)/100</f>
      </c>
      <c t="s">
        <v>27</v>
      </c>
    </row>
    <row r="655" spans="1:5" ht="12.75">
      <c r="A655" s="35" t="s">
        <v>55</v>
      </c>
      <c r="E655" s="39" t="s">
        <v>5</v>
      </c>
    </row>
    <row r="656" spans="1:5" ht="25.5">
      <c r="A656" s="35" t="s">
        <v>57</v>
      </c>
      <c r="E656" s="40" t="s">
        <v>2073</v>
      </c>
    </row>
    <row r="657" spans="1:5" ht="63.75">
      <c r="A657" t="s">
        <v>58</v>
      </c>
      <c r="E657" s="39" t="s">
        <v>2074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1168</v>
      </c>
      <c s="41">
        <f>Rekapitulace!C29</f>
      </c>
      <c s="20" t="s">
        <v>0</v>
      </c>
      <c t="s">
        <v>23</v>
      </c>
      <c t="s">
        <v>27</v>
      </c>
    </row>
    <row r="4" spans="1:16" ht="32" customHeight="1">
      <c r="A4" s="24" t="s">
        <v>20</v>
      </c>
      <c s="25" t="s">
        <v>28</v>
      </c>
      <c s="27" t="s">
        <v>1168</v>
      </c>
      <c r="E4" s="26" t="s">
        <v>1169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2077</v>
      </c>
      <c r="E8" s="30" t="s">
        <v>2076</v>
      </c>
      <c r="J8" s="29">
        <f>0+J9</f>
      </c>
      <c s="29">
        <f>0+K9</f>
      </c>
      <c s="29">
        <f>0+L9</f>
      </c>
      <c s="29">
        <f>0+M9</f>
      </c>
    </row>
    <row r="9" spans="1:13" ht="12.75">
      <c r="A9" t="s">
        <v>46</v>
      </c>
      <c r="C9" s="31" t="s">
        <v>823</v>
      </c>
      <c r="E9" s="33" t="s">
        <v>824</v>
      </c>
      <c r="J9" s="32">
        <f>0</f>
      </c>
      <c s="32">
        <f>0</f>
      </c>
      <c s="32">
        <f>0+L10+L14+L18+L22+L26+L30+L34+L38+L42+L46+L50+L54</f>
      </c>
      <c s="32">
        <f>0+M10+M14+M18+M22+M26+M30+M34+M38+M42+M46+M50+M54</f>
      </c>
    </row>
    <row r="10" spans="1:16" ht="12.75">
      <c r="A10" t="s">
        <v>49</v>
      </c>
      <c s="34" t="s">
        <v>50</v>
      </c>
      <c s="34" t="s">
        <v>2078</v>
      </c>
      <c s="35" t="s">
        <v>5</v>
      </c>
      <c s="6" t="s">
        <v>914</v>
      </c>
      <c s="36" t="s">
        <v>64</v>
      </c>
      <c s="37">
        <v>70</v>
      </c>
      <c s="36">
        <v>0</v>
      </c>
      <c s="36">
        <f>ROUND(G10*H10,6)</f>
      </c>
      <c r="L10" s="38">
        <v>0</v>
      </c>
      <c s="32">
        <f>ROUND(ROUND(L10,2)*ROUND(G10,3),2)</f>
      </c>
      <c s="36" t="s">
        <v>104</v>
      </c>
      <c>
        <f>(M10*21)/100</f>
      </c>
      <c t="s">
        <v>27</v>
      </c>
    </row>
    <row r="11" spans="1:5" ht="12.75">
      <c r="A11" s="35" t="s">
        <v>55</v>
      </c>
      <c r="E11" s="39" t="s">
        <v>5</v>
      </c>
    </row>
    <row r="12" spans="1:5" ht="38.25">
      <c r="A12" s="35" t="s">
        <v>57</v>
      </c>
      <c r="E12" s="40" t="s">
        <v>2079</v>
      </c>
    </row>
    <row r="13" spans="1:5" ht="280.5">
      <c r="A13" t="s">
        <v>58</v>
      </c>
      <c r="E13" s="39" t="s">
        <v>2080</v>
      </c>
    </row>
    <row r="14" spans="1:16" ht="12.75">
      <c r="A14" t="s">
        <v>49</v>
      </c>
      <c s="34" t="s">
        <v>27</v>
      </c>
      <c s="34" t="s">
        <v>2081</v>
      </c>
      <c s="35" t="s">
        <v>5</v>
      </c>
      <c s="6" t="s">
        <v>851</v>
      </c>
      <c s="36" t="s">
        <v>64</v>
      </c>
      <c s="37">
        <v>137</v>
      </c>
      <c s="36">
        <v>0</v>
      </c>
      <c s="36">
        <f>ROUND(G14*H14,6)</f>
      </c>
      <c r="L14" s="38">
        <v>0</v>
      </c>
      <c s="32">
        <f>ROUND(ROUND(L14,2)*ROUND(G14,3),2)</f>
      </c>
      <c s="36" t="s">
        <v>104</v>
      </c>
      <c>
        <f>(M14*21)/100</f>
      </c>
      <c t="s">
        <v>27</v>
      </c>
    </row>
    <row r="15" spans="1:5" ht="12.75">
      <c r="A15" s="35" t="s">
        <v>55</v>
      </c>
      <c r="E15" s="39" t="s">
        <v>5</v>
      </c>
    </row>
    <row r="16" spans="1:5" ht="12.75">
      <c r="A16" s="35" t="s">
        <v>57</v>
      </c>
      <c r="E16" s="40" t="s">
        <v>2082</v>
      </c>
    </row>
    <row r="17" spans="1:5" ht="12.75">
      <c r="A17" t="s">
        <v>58</v>
      </c>
      <c r="E17" s="39" t="s">
        <v>5</v>
      </c>
    </row>
    <row r="18" spans="1:16" ht="12.75">
      <c r="A18" t="s">
        <v>49</v>
      </c>
      <c s="34" t="s">
        <v>26</v>
      </c>
      <c s="34" t="s">
        <v>2083</v>
      </c>
      <c s="35" t="s">
        <v>5</v>
      </c>
      <c s="6" t="s">
        <v>871</v>
      </c>
      <c s="36" t="s">
        <v>64</v>
      </c>
      <c s="37">
        <v>137</v>
      </c>
      <c s="36">
        <v>0</v>
      </c>
      <c s="36">
        <f>ROUND(G18*H18,6)</f>
      </c>
      <c r="L18" s="38">
        <v>0</v>
      </c>
      <c s="32">
        <f>ROUND(ROUND(L18,2)*ROUND(G18,3),2)</f>
      </c>
      <c s="36" t="s">
        <v>104</v>
      </c>
      <c>
        <f>(M18*21)/100</f>
      </c>
      <c t="s">
        <v>27</v>
      </c>
    </row>
    <row r="19" spans="1:5" ht="12.75">
      <c r="A19" s="35" t="s">
        <v>55</v>
      </c>
      <c r="E19" s="39" t="s">
        <v>5</v>
      </c>
    </row>
    <row r="20" spans="1:5" ht="12.75">
      <c r="A20" s="35" t="s">
        <v>57</v>
      </c>
      <c r="E20" s="40" t="s">
        <v>2082</v>
      </c>
    </row>
    <row r="21" spans="1:5" ht="12.75">
      <c r="A21" t="s">
        <v>58</v>
      </c>
      <c r="E21" s="39" t="s">
        <v>867</v>
      </c>
    </row>
    <row r="22" spans="1:16" ht="12.75">
      <c r="A22" t="s">
        <v>49</v>
      </c>
      <c s="34" t="s">
        <v>66</v>
      </c>
      <c s="34" t="s">
        <v>2084</v>
      </c>
      <c s="35" t="s">
        <v>5</v>
      </c>
      <c s="6" t="s">
        <v>2085</v>
      </c>
      <c s="36" t="s">
        <v>830</v>
      </c>
      <c s="37">
        <v>1</v>
      </c>
      <c s="36">
        <v>0</v>
      </c>
      <c s="36">
        <f>ROUND(G22*H22,6)</f>
      </c>
      <c r="L22" s="38">
        <v>0</v>
      </c>
      <c s="32">
        <f>ROUND(ROUND(L22,2)*ROUND(G22,3),2)</f>
      </c>
      <c s="36" t="s">
        <v>104</v>
      </c>
      <c>
        <f>(M22*21)/100</f>
      </c>
      <c t="s">
        <v>27</v>
      </c>
    </row>
    <row r="23" spans="1:5" ht="12.75">
      <c r="A23" s="35" t="s">
        <v>55</v>
      </c>
      <c r="E23" s="39" t="s">
        <v>5</v>
      </c>
    </row>
    <row r="24" spans="1:5" ht="12.75">
      <c r="A24" s="35" t="s">
        <v>57</v>
      </c>
      <c r="E24" s="40" t="s">
        <v>831</v>
      </c>
    </row>
    <row r="25" spans="1:5" ht="318.75">
      <c r="A25" t="s">
        <v>58</v>
      </c>
      <c r="E25" s="39" t="s">
        <v>855</v>
      </c>
    </row>
    <row r="26" spans="1:16" ht="12.75">
      <c r="A26" t="s">
        <v>49</v>
      </c>
      <c s="34" t="s">
        <v>70</v>
      </c>
      <c s="34" t="s">
        <v>2086</v>
      </c>
      <c s="35" t="s">
        <v>5</v>
      </c>
      <c s="6" t="s">
        <v>694</v>
      </c>
      <c s="36" t="s">
        <v>830</v>
      </c>
      <c s="37">
        <v>1</v>
      </c>
      <c s="36">
        <v>0</v>
      </c>
      <c s="36">
        <f>ROUND(G26*H26,6)</f>
      </c>
      <c r="L26" s="38">
        <v>0</v>
      </c>
      <c s="32">
        <f>ROUND(ROUND(L26,2)*ROUND(G26,3),2)</f>
      </c>
      <c s="36" t="s">
        <v>104</v>
      </c>
      <c>
        <f>(M26*21)/100</f>
      </c>
      <c t="s">
        <v>27</v>
      </c>
    </row>
    <row r="27" spans="1:5" ht="12.75">
      <c r="A27" s="35" t="s">
        <v>55</v>
      </c>
      <c r="E27" s="39" t="s">
        <v>5</v>
      </c>
    </row>
    <row r="28" spans="1:5" ht="12.75">
      <c r="A28" s="35" t="s">
        <v>57</v>
      </c>
      <c r="E28" s="40" t="s">
        <v>831</v>
      </c>
    </row>
    <row r="29" spans="1:5" ht="331.5">
      <c r="A29" t="s">
        <v>58</v>
      </c>
      <c r="E29" s="39" t="s">
        <v>2087</v>
      </c>
    </row>
    <row r="30" spans="1:16" ht="12.75">
      <c r="A30" t="s">
        <v>49</v>
      </c>
      <c s="34" t="s">
        <v>76</v>
      </c>
      <c s="34" t="s">
        <v>2088</v>
      </c>
      <c s="35" t="s">
        <v>5</v>
      </c>
      <c s="6" t="s">
        <v>2089</v>
      </c>
      <c s="36" t="s">
        <v>64</v>
      </c>
      <c s="37">
        <v>67</v>
      </c>
      <c s="36">
        <v>0</v>
      </c>
      <c s="36">
        <f>ROUND(G30*H30,6)</f>
      </c>
      <c r="L30" s="38">
        <v>0</v>
      </c>
      <c s="32">
        <f>ROUND(ROUND(L30,2)*ROUND(G30,3),2)</f>
      </c>
      <c s="36" t="s">
        <v>104</v>
      </c>
      <c>
        <f>(M30*21)/100</f>
      </c>
      <c t="s">
        <v>27</v>
      </c>
    </row>
    <row r="31" spans="1:5" ht="12.75">
      <c r="A31" s="35" t="s">
        <v>55</v>
      </c>
      <c r="E31" s="39" t="s">
        <v>5</v>
      </c>
    </row>
    <row r="32" spans="1:5" ht="25.5">
      <c r="A32" s="35" t="s">
        <v>57</v>
      </c>
      <c r="E32" s="40" t="s">
        <v>2090</v>
      </c>
    </row>
    <row r="33" spans="1:5" ht="280.5">
      <c r="A33" t="s">
        <v>58</v>
      </c>
      <c r="E33" s="39" t="s">
        <v>2091</v>
      </c>
    </row>
    <row r="34" spans="1:16" ht="25.5">
      <c r="A34" t="s">
        <v>49</v>
      </c>
      <c s="34" t="s">
        <v>79</v>
      </c>
      <c s="34" t="s">
        <v>2092</v>
      </c>
      <c s="35" t="s">
        <v>5</v>
      </c>
      <c s="6" t="s">
        <v>2093</v>
      </c>
      <c s="36" t="s">
        <v>64</v>
      </c>
      <c s="37">
        <v>10</v>
      </c>
      <c s="36">
        <v>0</v>
      </c>
      <c s="36">
        <f>ROUND(G34*H34,6)</f>
      </c>
      <c r="L34" s="38">
        <v>0</v>
      </c>
      <c s="32">
        <f>ROUND(ROUND(L34,2)*ROUND(G34,3),2)</f>
      </c>
      <c s="36" t="s">
        <v>104</v>
      </c>
      <c>
        <f>(M34*21)/100</f>
      </c>
      <c t="s">
        <v>27</v>
      </c>
    </row>
    <row r="35" spans="1:5" ht="12.75">
      <c r="A35" s="35" t="s">
        <v>55</v>
      </c>
      <c r="E35" s="39" t="s">
        <v>5</v>
      </c>
    </row>
    <row r="36" spans="1:5" ht="25.5">
      <c r="A36" s="35" t="s">
        <v>57</v>
      </c>
      <c r="E36" s="40" t="s">
        <v>2094</v>
      </c>
    </row>
    <row r="37" spans="1:5" ht="306">
      <c r="A37" t="s">
        <v>58</v>
      </c>
      <c r="E37" s="39" t="s">
        <v>2095</v>
      </c>
    </row>
    <row r="38" spans="1:16" ht="25.5">
      <c r="A38" t="s">
        <v>49</v>
      </c>
      <c s="34" t="s">
        <v>82</v>
      </c>
      <c s="34" t="s">
        <v>2096</v>
      </c>
      <c s="35" t="s">
        <v>5</v>
      </c>
      <c s="6" t="s">
        <v>2097</v>
      </c>
      <c s="36" t="s">
        <v>64</v>
      </c>
      <c s="37">
        <v>157</v>
      </c>
      <c s="36">
        <v>0</v>
      </c>
      <c s="36">
        <f>ROUND(G38*H38,6)</f>
      </c>
      <c r="L38" s="38">
        <v>0</v>
      </c>
      <c s="32">
        <f>ROUND(ROUND(L38,2)*ROUND(G38,3),2)</f>
      </c>
      <c s="36" t="s">
        <v>104</v>
      </c>
      <c>
        <f>(M38*21)/100</f>
      </c>
      <c t="s">
        <v>27</v>
      </c>
    </row>
    <row r="39" spans="1:5" ht="12.75">
      <c r="A39" s="35" t="s">
        <v>55</v>
      </c>
      <c r="E39" s="39" t="s">
        <v>5</v>
      </c>
    </row>
    <row r="40" spans="1:5" ht="25.5">
      <c r="A40" s="35" t="s">
        <v>57</v>
      </c>
      <c r="E40" s="40" t="s">
        <v>2098</v>
      </c>
    </row>
    <row r="41" spans="1:5" ht="306">
      <c r="A41" t="s">
        <v>58</v>
      </c>
      <c r="E41" s="39" t="s">
        <v>2099</v>
      </c>
    </row>
    <row r="42" spans="1:16" ht="12.75">
      <c r="A42" t="s">
        <v>49</v>
      </c>
      <c s="34" t="s">
        <v>87</v>
      </c>
      <c s="34" t="s">
        <v>2100</v>
      </c>
      <c s="35" t="s">
        <v>5</v>
      </c>
      <c s="6" t="s">
        <v>2101</v>
      </c>
      <c s="36" t="s">
        <v>73</v>
      </c>
      <c s="37">
        <v>2</v>
      </c>
      <c s="36">
        <v>0</v>
      </c>
      <c s="36">
        <f>ROUND(G42*H42,6)</f>
      </c>
      <c r="L42" s="38">
        <v>0</v>
      </c>
      <c s="32">
        <f>ROUND(ROUND(L42,2)*ROUND(G42,3),2)</f>
      </c>
      <c s="36" t="s">
        <v>104</v>
      </c>
      <c>
        <f>(M42*21)/100</f>
      </c>
      <c t="s">
        <v>27</v>
      </c>
    </row>
    <row r="43" spans="1:5" ht="12.75">
      <c r="A43" s="35" t="s">
        <v>55</v>
      </c>
      <c r="E43" s="39" t="s">
        <v>5</v>
      </c>
    </row>
    <row r="44" spans="1:5" ht="38.25">
      <c r="A44" s="35" t="s">
        <v>57</v>
      </c>
      <c r="E44" s="40" t="s">
        <v>2102</v>
      </c>
    </row>
    <row r="45" spans="1:5" ht="280.5">
      <c r="A45" t="s">
        <v>58</v>
      </c>
      <c r="E45" s="39" t="s">
        <v>2103</v>
      </c>
    </row>
    <row r="46" spans="1:16" ht="12.75">
      <c r="A46" t="s">
        <v>49</v>
      </c>
      <c s="34" t="s">
        <v>91</v>
      </c>
      <c s="34" t="s">
        <v>2104</v>
      </c>
      <c s="35" t="s">
        <v>5</v>
      </c>
      <c s="6" t="s">
        <v>2105</v>
      </c>
      <c s="36" t="s">
        <v>73</v>
      </c>
      <c s="37">
        <v>8</v>
      </c>
      <c s="36">
        <v>0</v>
      </c>
      <c s="36">
        <f>ROUND(G46*H46,6)</f>
      </c>
      <c r="L46" s="38">
        <v>0</v>
      </c>
      <c s="32">
        <f>ROUND(ROUND(L46,2)*ROUND(G46,3),2)</f>
      </c>
      <c s="36" t="s">
        <v>104</v>
      </c>
      <c>
        <f>(M46*21)/100</f>
      </c>
      <c t="s">
        <v>27</v>
      </c>
    </row>
    <row r="47" spans="1:5" ht="12.75">
      <c r="A47" s="35" t="s">
        <v>55</v>
      </c>
      <c r="E47" s="39" t="s">
        <v>5</v>
      </c>
    </row>
    <row r="48" spans="1:5" ht="12.75">
      <c r="A48" s="35" t="s">
        <v>57</v>
      </c>
      <c r="E48" s="40" t="s">
        <v>2106</v>
      </c>
    </row>
    <row r="49" spans="1:5" ht="25.5">
      <c r="A49" t="s">
        <v>58</v>
      </c>
      <c r="E49" s="39" t="s">
        <v>2107</v>
      </c>
    </row>
    <row r="50" spans="1:16" ht="12.75">
      <c r="A50" t="s">
        <v>49</v>
      </c>
      <c s="34" t="s">
        <v>94</v>
      </c>
      <c s="34" t="s">
        <v>2108</v>
      </c>
      <c s="35" t="s">
        <v>5</v>
      </c>
      <c s="6" t="s">
        <v>2109</v>
      </c>
      <c s="36" t="s">
        <v>73</v>
      </c>
      <c s="37">
        <v>8</v>
      </c>
      <c s="36">
        <v>0</v>
      </c>
      <c s="36">
        <f>ROUND(G50*H50,6)</f>
      </c>
      <c r="L50" s="38">
        <v>0</v>
      </c>
      <c s="32">
        <f>ROUND(ROUND(L50,2)*ROUND(G50,3),2)</f>
      </c>
      <c s="36" t="s">
        <v>104</v>
      </c>
      <c>
        <f>(M50*21)/100</f>
      </c>
      <c t="s">
        <v>27</v>
      </c>
    </row>
    <row r="51" spans="1:5" ht="12.75">
      <c r="A51" s="35" t="s">
        <v>55</v>
      </c>
      <c r="E51" s="39" t="s">
        <v>5</v>
      </c>
    </row>
    <row r="52" spans="1:5" ht="38.25">
      <c r="A52" s="35" t="s">
        <v>57</v>
      </c>
      <c r="E52" s="40" t="s">
        <v>2110</v>
      </c>
    </row>
    <row r="53" spans="1:5" ht="25.5">
      <c r="A53" t="s">
        <v>58</v>
      </c>
      <c r="E53" s="39" t="s">
        <v>2107</v>
      </c>
    </row>
    <row r="54" spans="1:16" ht="12.75">
      <c r="A54" t="s">
        <v>49</v>
      </c>
      <c s="34" t="s">
        <v>98</v>
      </c>
      <c s="34" t="s">
        <v>2111</v>
      </c>
      <c s="35" t="s">
        <v>5</v>
      </c>
      <c s="6" t="s">
        <v>2112</v>
      </c>
      <c s="36" t="s">
        <v>830</v>
      </c>
      <c s="37">
        <v>1</v>
      </c>
      <c s="36">
        <v>0</v>
      </c>
      <c s="36">
        <f>ROUND(G54*H54,6)</f>
      </c>
      <c r="L54" s="38">
        <v>0</v>
      </c>
      <c s="32">
        <f>ROUND(ROUND(L54,2)*ROUND(G54,3),2)</f>
      </c>
      <c s="36" t="s">
        <v>104</v>
      </c>
      <c>
        <f>(M54*21)/100</f>
      </c>
      <c t="s">
        <v>27</v>
      </c>
    </row>
    <row r="55" spans="1:5" ht="12.75">
      <c r="A55" s="35" t="s">
        <v>55</v>
      </c>
      <c r="E55" s="39" t="s">
        <v>5</v>
      </c>
    </row>
    <row r="56" spans="1:5" ht="38.25">
      <c r="A56" s="35" t="s">
        <v>57</v>
      </c>
      <c r="E56" s="40" t="s">
        <v>2113</v>
      </c>
    </row>
    <row r="57" spans="1:5" ht="25.5">
      <c r="A57" t="s">
        <v>58</v>
      </c>
      <c r="E57" s="39" t="s">
        <v>2107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7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1168</v>
      </c>
      <c s="41">
        <f>Rekapitulace!C29</f>
      </c>
      <c s="20" t="s">
        <v>0</v>
      </c>
      <c t="s">
        <v>23</v>
      </c>
      <c t="s">
        <v>27</v>
      </c>
    </row>
    <row r="4" spans="1:16" ht="32" customHeight="1">
      <c r="A4" s="24" t="s">
        <v>20</v>
      </c>
      <c s="25" t="s">
        <v>28</v>
      </c>
      <c s="27" t="s">
        <v>1168</v>
      </c>
      <c r="E4" s="26" t="s">
        <v>1169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COUNTIFS(L8:L778,"=0",A8:A778,"P")+COUNTIFS(L8:L778,"",A8:A778,"P")+SUM(Q8:Q778)</f>
      </c>
    </row>
    <row r="8" spans="1:13" ht="12.75">
      <c r="A8" t="s">
        <v>44</v>
      </c>
      <c r="C8" s="28" t="s">
        <v>2116</v>
      </c>
      <c r="E8" s="30" t="s">
        <v>2115</v>
      </c>
      <c r="J8" s="29">
        <f>0+J9</f>
      </c>
      <c s="29">
        <f>0+K9</f>
      </c>
      <c s="29">
        <f>0+L9</f>
      </c>
      <c s="29">
        <f>0+M9</f>
      </c>
    </row>
    <row r="9" spans="1:13" ht="12.75">
      <c r="A9" t="s">
        <v>46</v>
      </c>
      <c r="C9" s="31" t="s">
        <v>823</v>
      </c>
      <c r="E9" s="33" t="s">
        <v>824</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L554+L558+L562+L566+L570+L574+L578+L582+L586+L590+L594+L598+L602+L606+L610+L614+L618+L622+L626+L630+L634+L638+L642+L646+L650+L654+L658+L662+L666+L670+L674+L678+L682+L686+L690+L694+L698+L702+L706+L710+L714+L718+L722+L726+L730+L734+L738+L742+L746+L750+L754+L758+L762+L766+L770+L774+L778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M554+M558+M562+M566+M570+M574+M578+M582+M586+M590+M594+M598+M602+M606+M610+M614+M618+M622+M626+M630+M634+M638+M642+M646+M650+M654+M658+M662+M666+M670+M674+M678+M682+M686+M690+M694+M698+M702+M706+M710+M714+M718+M722+M726+M730+M734+M738+M742+M746+M750+M754+M758+M762+M766+M770+M774+M778</f>
      </c>
    </row>
    <row r="10" spans="1:16" ht="12.75">
      <c r="A10" t="s">
        <v>49</v>
      </c>
      <c s="34" t="s">
        <v>50</v>
      </c>
      <c s="34" t="s">
        <v>2117</v>
      </c>
      <c s="35" t="s">
        <v>5</v>
      </c>
      <c s="6" t="s">
        <v>2118</v>
      </c>
      <c s="36" t="s">
        <v>73</v>
      </c>
      <c s="37">
        <v>2</v>
      </c>
      <c s="36">
        <v>0</v>
      </c>
      <c s="36">
        <f>ROUND(G10*H10,6)</f>
      </c>
      <c r="L10" s="38">
        <v>0</v>
      </c>
      <c s="32">
        <f>ROUND(ROUND(L10,2)*ROUND(G10,3),2)</f>
      </c>
      <c s="36" t="s">
        <v>104</v>
      </c>
      <c>
        <f>(M10*21)/100</f>
      </c>
      <c t="s">
        <v>27</v>
      </c>
    </row>
    <row r="11" spans="1:5" ht="12.75">
      <c r="A11" s="35" t="s">
        <v>55</v>
      </c>
      <c r="E11" s="39" t="s">
        <v>5</v>
      </c>
    </row>
    <row r="12" spans="1:5" ht="25.5">
      <c r="A12" s="35" t="s">
        <v>57</v>
      </c>
      <c r="E12" s="40" t="s">
        <v>2119</v>
      </c>
    </row>
    <row r="13" spans="1:5" ht="12.75">
      <c r="A13" t="s">
        <v>58</v>
      </c>
      <c r="E13" s="39" t="s">
        <v>5</v>
      </c>
    </row>
    <row r="14" spans="1:16" ht="25.5">
      <c r="A14" t="s">
        <v>49</v>
      </c>
      <c s="34" t="s">
        <v>27</v>
      </c>
      <c s="34" t="s">
        <v>2120</v>
      </c>
      <c s="35" t="s">
        <v>5</v>
      </c>
      <c s="6" t="s">
        <v>2121</v>
      </c>
      <c s="36" t="s">
        <v>73</v>
      </c>
      <c s="37">
        <v>2</v>
      </c>
      <c s="36">
        <v>0</v>
      </c>
      <c s="36">
        <f>ROUND(G14*H14,6)</f>
      </c>
      <c r="L14" s="38">
        <v>0</v>
      </c>
      <c s="32">
        <f>ROUND(ROUND(L14,2)*ROUND(G14,3),2)</f>
      </c>
      <c s="36" t="s">
        <v>104</v>
      </c>
      <c>
        <f>(M14*21)/100</f>
      </c>
      <c t="s">
        <v>27</v>
      </c>
    </row>
    <row r="15" spans="1:5" ht="12.75">
      <c r="A15" s="35" t="s">
        <v>55</v>
      </c>
      <c r="E15" s="39" t="s">
        <v>5</v>
      </c>
    </row>
    <row r="16" spans="1:5" ht="12.75">
      <c r="A16" s="35" t="s">
        <v>57</v>
      </c>
      <c r="E16" s="40" t="s">
        <v>895</v>
      </c>
    </row>
    <row r="17" spans="1:5" ht="102">
      <c r="A17" t="s">
        <v>58</v>
      </c>
      <c r="E17" s="39" t="s">
        <v>2122</v>
      </c>
    </row>
    <row r="18" spans="1:16" ht="25.5">
      <c r="A18" t="s">
        <v>49</v>
      </c>
      <c s="34" t="s">
        <v>26</v>
      </c>
      <c s="34" t="s">
        <v>2123</v>
      </c>
      <c s="35" t="s">
        <v>5</v>
      </c>
      <c s="6" t="s">
        <v>2124</v>
      </c>
      <c s="36" t="s">
        <v>73</v>
      </c>
      <c s="37">
        <v>2</v>
      </c>
      <c s="36">
        <v>0</v>
      </c>
      <c s="36">
        <f>ROUND(G18*H18,6)</f>
      </c>
      <c r="L18" s="38">
        <v>0</v>
      </c>
      <c s="32">
        <f>ROUND(ROUND(L18,2)*ROUND(G18,3),2)</f>
      </c>
      <c s="36" t="s">
        <v>104</v>
      </c>
      <c>
        <f>(M18*21)/100</f>
      </c>
      <c t="s">
        <v>27</v>
      </c>
    </row>
    <row r="19" spans="1:5" ht="12.75">
      <c r="A19" s="35" t="s">
        <v>55</v>
      </c>
      <c r="E19" s="39" t="s">
        <v>5</v>
      </c>
    </row>
    <row r="20" spans="1:5" ht="12.75">
      <c r="A20" s="35" t="s">
        <v>57</v>
      </c>
      <c r="E20" s="40" t="s">
        <v>895</v>
      </c>
    </row>
    <row r="21" spans="1:5" ht="76.5">
      <c r="A21" t="s">
        <v>58</v>
      </c>
      <c r="E21" s="39" t="s">
        <v>2125</v>
      </c>
    </row>
    <row r="22" spans="1:16" ht="12.75">
      <c r="A22" t="s">
        <v>49</v>
      </c>
      <c s="34" t="s">
        <v>66</v>
      </c>
      <c s="34" t="s">
        <v>2126</v>
      </c>
      <c s="35" t="s">
        <v>5</v>
      </c>
      <c s="6" t="s">
        <v>2127</v>
      </c>
      <c s="36" t="s">
        <v>830</v>
      </c>
      <c s="37">
        <v>1</v>
      </c>
      <c s="36">
        <v>0</v>
      </c>
      <c s="36">
        <f>ROUND(G22*H22,6)</f>
      </c>
      <c r="L22" s="38">
        <v>0</v>
      </c>
      <c s="32">
        <f>ROUND(ROUND(L22,2)*ROUND(G22,3),2)</f>
      </c>
      <c s="36" t="s">
        <v>104</v>
      </c>
      <c>
        <f>(M22*21)/100</f>
      </c>
      <c t="s">
        <v>27</v>
      </c>
    </row>
    <row r="23" spans="1:5" ht="12.75">
      <c r="A23" s="35" t="s">
        <v>55</v>
      </c>
      <c r="E23" s="39" t="s">
        <v>5</v>
      </c>
    </row>
    <row r="24" spans="1:5" ht="12.75">
      <c r="A24" s="35" t="s">
        <v>57</v>
      </c>
      <c r="E24" s="40" t="s">
        <v>831</v>
      </c>
    </row>
    <row r="25" spans="1:5" ht="38.25">
      <c r="A25" t="s">
        <v>58</v>
      </c>
      <c r="E25" s="39" t="s">
        <v>2128</v>
      </c>
    </row>
    <row r="26" spans="1:16" ht="12.75">
      <c r="A26" t="s">
        <v>49</v>
      </c>
      <c s="34" t="s">
        <v>70</v>
      </c>
      <c s="34" t="s">
        <v>2129</v>
      </c>
      <c s="35" t="s">
        <v>5</v>
      </c>
      <c s="6" t="s">
        <v>2127</v>
      </c>
      <c s="36" t="s">
        <v>830</v>
      </c>
      <c s="37">
        <v>1</v>
      </c>
      <c s="36">
        <v>0</v>
      </c>
      <c s="36">
        <f>ROUND(G26*H26,6)</f>
      </c>
      <c r="L26" s="38">
        <v>0</v>
      </c>
      <c s="32">
        <f>ROUND(ROUND(L26,2)*ROUND(G26,3),2)</f>
      </c>
      <c s="36" t="s">
        <v>104</v>
      </c>
      <c>
        <f>(M26*21)/100</f>
      </c>
      <c t="s">
        <v>27</v>
      </c>
    </row>
    <row r="27" spans="1:5" ht="12.75">
      <c r="A27" s="35" t="s">
        <v>55</v>
      </c>
      <c r="E27" s="39" t="s">
        <v>5</v>
      </c>
    </row>
    <row r="28" spans="1:5" ht="25.5">
      <c r="A28" s="35" t="s">
        <v>57</v>
      </c>
      <c r="E28" s="40" t="s">
        <v>2130</v>
      </c>
    </row>
    <row r="29" spans="1:5" ht="38.25">
      <c r="A29" t="s">
        <v>58</v>
      </c>
      <c r="E29" s="39" t="s">
        <v>2131</v>
      </c>
    </row>
    <row r="30" spans="1:16" ht="12.75">
      <c r="A30" t="s">
        <v>49</v>
      </c>
      <c s="34" t="s">
        <v>76</v>
      </c>
      <c s="34" t="s">
        <v>2132</v>
      </c>
      <c s="35" t="s">
        <v>5</v>
      </c>
      <c s="6" t="s">
        <v>2133</v>
      </c>
      <c s="36" t="s">
        <v>73</v>
      </c>
      <c s="37">
        <v>1</v>
      </c>
      <c s="36">
        <v>0</v>
      </c>
      <c s="36">
        <f>ROUND(G30*H30,6)</f>
      </c>
      <c r="L30" s="38">
        <v>0</v>
      </c>
      <c s="32">
        <f>ROUND(ROUND(L30,2)*ROUND(G30,3),2)</f>
      </c>
      <c s="36" t="s">
        <v>104</v>
      </c>
      <c>
        <f>(M30*21)/100</f>
      </c>
      <c t="s">
        <v>27</v>
      </c>
    </row>
    <row r="31" spans="1:5" ht="12.75">
      <c r="A31" s="35" t="s">
        <v>55</v>
      </c>
      <c r="E31" s="39" t="s">
        <v>5</v>
      </c>
    </row>
    <row r="32" spans="1:5" ht="25.5">
      <c r="A32" s="35" t="s">
        <v>57</v>
      </c>
      <c r="E32" s="40" t="s">
        <v>2134</v>
      </c>
    </row>
    <row r="33" spans="1:5" ht="76.5">
      <c r="A33" t="s">
        <v>58</v>
      </c>
      <c r="E33" s="39" t="s">
        <v>2135</v>
      </c>
    </row>
    <row r="34" spans="1:16" ht="12.75">
      <c r="A34" t="s">
        <v>49</v>
      </c>
      <c s="34" t="s">
        <v>79</v>
      </c>
      <c s="34" t="s">
        <v>2136</v>
      </c>
      <c s="35" t="s">
        <v>5</v>
      </c>
      <c s="6" t="s">
        <v>2133</v>
      </c>
      <c s="36" t="s">
        <v>73</v>
      </c>
      <c s="37">
        <v>1</v>
      </c>
      <c s="36">
        <v>0</v>
      </c>
      <c s="36">
        <f>ROUND(G34*H34,6)</f>
      </c>
      <c r="L34" s="38">
        <v>0</v>
      </c>
      <c s="32">
        <f>ROUND(ROUND(L34,2)*ROUND(G34,3),2)</f>
      </c>
      <c s="36" t="s">
        <v>104</v>
      </c>
      <c>
        <f>(M34*21)/100</f>
      </c>
      <c t="s">
        <v>27</v>
      </c>
    </row>
    <row r="35" spans="1:5" ht="12.75">
      <c r="A35" s="35" t="s">
        <v>55</v>
      </c>
      <c r="E35" s="39" t="s">
        <v>5</v>
      </c>
    </row>
    <row r="36" spans="1:5" ht="25.5">
      <c r="A36" s="35" t="s">
        <v>57</v>
      </c>
      <c r="E36" s="40" t="s">
        <v>2134</v>
      </c>
    </row>
    <row r="37" spans="1:5" ht="76.5">
      <c r="A37" t="s">
        <v>58</v>
      </c>
      <c r="E37" s="39" t="s">
        <v>2135</v>
      </c>
    </row>
    <row r="38" spans="1:16" ht="12.75">
      <c r="A38" t="s">
        <v>49</v>
      </c>
      <c s="34" t="s">
        <v>82</v>
      </c>
      <c s="34" t="s">
        <v>2137</v>
      </c>
      <c s="35" t="s">
        <v>5</v>
      </c>
      <c s="6" t="s">
        <v>2138</v>
      </c>
      <c s="36" t="s">
        <v>73</v>
      </c>
      <c s="37">
        <v>1</v>
      </c>
      <c s="36">
        <v>0</v>
      </c>
      <c s="36">
        <f>ROUND(G38*H38,6)</f>
      </c>
      <c r="L38" s="38">
        <v>0</v>
      </c>
      <c s="32">
        <f>ROUND(ROUND(L38,2)*ROUND(G38,3),2)</f>
      </c>
      <c s="36" t="s">
        <v>104</v>
      </c>
      <c>
        <f>(M38*21)/100</f>
      </c>
      <c t="s">
        <v>27</v>
      </c>
    </row>
    <row r="39" spans="1:5" ht="12.75">
      <c r="A39" s="35" t="s">
        <v>55</v>
      </c>
      <c r="E39" s="39" t="s">
        <v>5</v>
      </c>
    </row>
    <row r="40" spans="1:5" ht="12.75">
      <c r="A40" s="35" t="s">
        <v>57</v>
      </c>
      <c r="E40" s="40" t="s">
        <v>831</v>
      </c>
    </row>
    <row r="41" spans="1:5" ht="38.25">
      <c r="A41" t="s">
        <v>58</v>
      </c>
      <c r="E41" s="39" t="s">
        <v>2139</v>
      </c>
    </row>
    <row r="42" spans="1:16" ht="12.75">
      <c r="A42" t="s">
        <v>49</v>
      </c>
      <c s="34" t="s">
        <v>87</v>
      </c>
      <c s="34" t="s">
        <v>2140</v>
      </c>
      <c s="35" t="s">
        <v>5</v>
      </c>
      <c s="6" t="s">
        <v>2138</v>
      </c>
      <c s="36" t="s">
        <v>73</v>
      </c>
      <c s="37">
        <v>1</v>
      </c>
      <c s="36">
        <v>0</v>
      </c>
      <c s="36">
        <f>ROUND(G42*H42,6)</f>
      </c>
      <c r="L42" s="38">
        <v>0</v>
      </c>
      <c s="32">
        <f>ROUND(ROUND(L42,2)*ROUND(G42,3),2)</f>
      </c>
      <c s="36" t="s">
        <v>104</v>
      </c>
      <c>
        <f>(M42*21)/100</f>
      </c>
      <c t="s">
        <v>27</v>
      </c>
    </row>
    <row r="43" spans="1:5" ht="12.75">
      <c r="A43" s="35" t="s">
        <v>55</v>
      </c>
      <c r="E43" s="39" t="s">
        <v>5</v>
      </c>
    </row>
    <row r="44" spans="1:5" ht="12.75">
      <c r="A44" s="35" t="s">
        <v>57</v>
      </c>
      <c r="E44" s="40" t="s">
        <v>831</v>
      </c>
    </row>
    <row r="45" spans="1:5" ht="38.25">
      <c r="A45" t="s">
        <v>58</v>
      </c>
      <c r="E45" s="39" t="s">
        <v>2139</v>
      </c>
    </row>
    <row r="46" spans="1:16" ht="12.75">
      <c r="A46" t="s">
        <v>49</v>
      </c>
      <c s="34" t="s">
        <v>91</v>
      </c>
      <c s="34" t="s">
        <v>2141</v>
      </c>
      <c s="35" t="s">
        <v>5</v>
      </c>
      <c s="6" t="s">
        <v>2142</v>
      </c>
      <c s="36" t="s">
        <v>73</v>
      </c>
      <c s="37">
        <v>1</v>
      </c>
      <c s="36">
        <v>0</v>
      </c>
      <c s="36">
        <f>ROUND(G46*H46,6)</f>
      </c>
      <c r="L46" s="38">
        <v>0</v>
      </c>
      <c s="32">
        <f>ROUND(ROUND(L46,2)*ROUND(G46,3),2)</f>
      </c>
      <c s="36" t="s">
        <v>104</v>
      </c>
      <c>
        <f>(M46*21)/100</f>
      </c>
      <c t="s">
        <v>27</v>
      </c>
    </row>
    <row r="47" spans="1:5" ht="12.75">
      <c r="A47" s="35" t="s">
        <v>55</v>
      </c>
      <c r="E47" s="39" t="s">
        <v>5</v>
      </c>
    </row>
    <row r="48" spans="1:5" ht="25.5">
      <c r="A48" s="35" t="s">
        <v>57</v>
      </c>
      <c r="E48" s="40" t="s">
        <v>2130</v>
      </c>
    </row>
    <row r="49" spans="1:5" ht="25.5">
      <c r="A49" t="s">
        <v>58</v>
      </c>
      <c r="E49" s="39" t="s">
        <v>2143</v>
      </c>
    </row>
    <row r="50" spans="1:16" ht="12.75">
      <c r="A50" t="s">
        <v>49</v>
      </c>
      <c s="34" t="s">
        <v>94</v>
      </c>
      <c s="34" t="s">
        <v>2144</v>
      </c>
      <c s="35" t="s">
        <v>5</v>
      </c>
      <c s="6" t="s">
        <v>2142</v>
      </c>
      <c s="36" t="s">
        <v>73</v>
      </c>
      <c s="37">
        <v>1</v>
      </c>
      <c s="36">
        <v>0</v>
      </c>
      <c s="36">
        <f>ROUND(G50*H50,6)</f>
      </c>
      <c r="L50" s="38">
        <v>0</v>
      </c>
      <c s="32">
        <f>ROUND(ROUND(L50,2)*ROUND(G50,3),2)</f>
      </c>
      <c s="36" t="s">
        <v>104</v>
      </c>
      <c>
        <f>(M50*21)/100</f>
      </c>
      <c t="s">
        <v>27</v>
      </c>
    </row>
    <row r="51" spans="1:5" ht="12.75">
      <c r="A51" s="35" t="s">
        <v>55</v>
      </c>
      <c r="E51" s="39" t="s">
        <v>5</v>
      </c>
    </row>
    <row r="52" spans="1:5" ht="25.5">
      <c r="A52" s="35" t="s">
        <v>57</v>
      </c>
      <c r="E52" s="40" t="s">
        <v>2130</v>
      </c>
    </row>
    <row r="53" spans="1:5" ht="25.5">
      <c r="A53" t="s">
        <v>58</v>
      </c>
      <c r="E53" s="39" t="s">
        <v>2143</v>
      </c>
    </row>
    <row r="54" spans="1:16" ht="25.5">
      <c r="A54" t="s">
        <v>49</v>
      </c>
      <c s="34" t="s">
        <v>98</v>
      </c>
      <c s="34" t="s">
        <v>2145</v>
      </c>
      <c s="35" t="s">
        <v>5</v>
      </c>
      <c s="6" t="s">
        <v>2146</v>
      </c>
      <c s="36" t="s">
        <v>73</v>
      </c>
      <c s="37">
        <v>1</v>
      </c>
      <c s="36">
        <v>0</v>
      </c>
      <c s="36">
        <f>ROUND(G54*H54,6)</f>
      </c>
      <c r="L54" s="38">
        <v>0</v>
      </c>
      <c s="32">
        <f>ROUND(ROUND(L54,2)*ROUND(G54,3),2)</f>
      </c>
      <c s="36" t="s">
        <v>104</v>
      </c>
      <c>
        <f>(M54*21)/100</f>
      </c>
      <c t="s">
        <v>27</v>
      </c>
    </row>
    <row r="55" spans="1:5" ht="12.75">
      <c r="A55" s="35" t="s">
        <v>55</v>
      </c>
      <c r="E55" s="39" t="s">
        <v>5</v>
      </c>
    </row>
    <row r="56" spans="1:5" ht="25.5">
      <c r="A56" s="35" t="s">
        <v>57</v>
      </c>
      <c r="E56" s="40" t="s">
        <v>2130</v>
      </c>
    </row>
    <row r="57" spans="1:5" ht="51">
      <c r="A57" t="s">
        <v>58</v>
      </c>
      <c r="E57" s="39" t="s">
        <v>2147</v>
      </c>
    </row>
    <row r="58" spans="1:16" ht="25.5">
      <c r="A58" t="s">
        <v>49</v>
      </c>
      <c s="34" t="s">
        <v>101</v>
      </c>
      <c s="34" t="s">
        <v>2148</v>
      </c>
      <c s="35" t="s">
        <v>5</v>
      </c>
      <c s="6" t="s">
        <v>2146</v>
      </c>
      <c s="36" t="s">
        <v>73</v>
      </c>
      <c s="37">
        <v>1</v>
      </c>
      <c s="36">
        <v>0</v>
      </c>
      <c s="36">
        <f>ROUND(G58*H58,6)</f>
      </c>
      <c r="L58" s="38">
        <v>0</v>
      </c>
      <c s="32">
        <f>ROUND(ROUND(L58,2)*ROUND(G58,3),2)</f>
      </c>
      <c s="36" t="s">
        <v>104</v>
      </c>
      <c>
        <f>(M58*21)/100</f>
      </c>
      <c t="s">
        <v>27</v>
      </c>
    </row>
    <row r="59" spans="1:5" ht="12.75">
      <c r="A59" s="35" t="s">
        <v>55</v>
      </c>
      <c r="E59" s="39" t="s">
        <v>5</v>
      </c>
    </row>
    <row r="60" spans="1:5" ht="25.5">
      <c r="A60" s="35" t="s">
        <v>57</v>
      </c>
      <c r="E60" s="40" t="s">
        <v>2130</v>
      </c>
    </row>
    <row r="61" spans="1:5" ht="51">
      <c r="A61" t="s">
        <v>58</v>
      </c>
      <c r="E61" s="39" t="s">
        <v>2147</v>
      </c>
    </row>
    <row r="62" spans="1:16" ht="12.75">
      <c r="A62" t="s">
        <v>49</v>
      </c>
      <c s="34" t="s">
        <v>107</v>
      </c>
      <c s="34" t="s">
        <v>2149</v>
      </c>
      <c s="35" t="s">
        <v>5</v>
      </c>
      <c s="6" t="s">
        <v>2150</v>
      </c>
      <c s="36" t="s">
        <v>73</v>
      </c>
      <c s="37">
        <v>1</v>
      </c>
      <c s="36">
        <v>0</v>
      </c>
      <c s="36">
        <f>ROUND(G62*H62,6)</f>
      </c>
      <c r="L62" s="38">
        <v>0</v>
      </c>
      <c s="32">
        <f>ROUND(ROUND(L62,2)*ROUND(G62,3),2)</f>
      </c>
      <c s="36" t="s">
        <v>104</v>
      </c>
      <c>
        <f>(M62*21)/100</f>
      </c>
      <c t="s">
        <v>27</v>
      </c>
    </row>
    <row r="63" spans="1:5" ht="12.75">
      <c r="A63" s="35" t="s">
        <v>55</v>
      </c>
      <c r="E63" s="39" t="s">
        <v>5</v>
      </c>
    </row>
    <row r="64" spans="1:5" ht="25.5">
      <c r="A64" s="35" t="s">
        <v>57</v>
      </c>
      <c r="E64" s="40" t="s">
        <v>2151</v>
      </c>
    </row>
    <row r="65" spans="1:5" ht="12.75">
      <c r="A65" t="s">
        <v>58</v>
      </c>
      <c r="E65" s="39" t="s">
        <v>5</v>
      </c>
    </row>
    <row r="66" spans="1:16" ht="12.75">
      <c r="A66" t="s">
        <v>49</v>
      </c>
      <c s="34" t="s">
        <v>159</v>
      </c>
      <c s="34" t="s">
        <v>2152</v>
      </c>
      <c s="35" t="s">
        <v>5</v>
      </c>
      <c s="6" t="s">
        <v>2150</v>
      </c>
      <c s="36" t="s">
        <v>73</v>
      </c>
      <c s="37">
        <v>1</v>
      </c>
      <c s="36">
        <v>0</v>
      </c>
      <c s="36">
        <f>ROUND(G66*H66,6)</f>
      </c>
      <c r="L66" s="38">
        <v>0</v>
      </c>
      <c s="32">
        <f>ROUND(ROUND(L66,2)*ROUND(G66,3),2)</f>
      </c>
      <c s="36" t="s">
        <v>104</v>
      </c>
      <c>
        <f>(M66*21)/100</f>
      </c>
      <c t="s">
        <v>27</v>
      </c>
    </row>
    <row r="67" spans="1:5" ht="12.75">
      <c r="A67" s="35" t="s">
        <v>55</v>
      </c>
      <c r="E67" s="39" t="s">
        <v>5</v>
      </c>
    </row>
    <row r="68" spans="1:5" ht="25.5">
      <c r="A68" s="35" t="s">
        <v>57</v>
      </c>
      <c r="E68" s="40" t="s">
        <v>2130</v>
      </c>
    </row>
    <row r="69" spans="1:5" ht="12.75">
      <c r="A69" t="s">
        <v>58</v>
      </c>
      <c r="E69" s="39" t="s">
        <v>2150</v>
      </c>
    </row>
    <row r="70" spans="1:16" ht="25.5">
      <c r="A70" t="s">
        <v>49</v>
      </c>
      <c s="34" t="s">
        <v>163</v>
      </c>
      <c s="34" t="s">
        <v>2153</v>
      </c>
      <c s="35" t="s">
        <v>5</v>
      </c>
      <c s="6" t="s">
        <v>2154</v>
      </c>
      <c s="36" t="s">
        <v>73</v>
      </c>
      <c s="37">
        <v>1</v>
      </c>
      <c s="36">
        <v>0</v>
      </c>
      <c s="36">
        <f>ROUND(G70*H70,6)</f>
      </c>
      <c r="L70" s="38">
        <v>0</v>
      </c>
      <c s="32">
        <f>ROUND(ROUND(L70,2)*ROUND(G70,3),2)</f>
      </c>
      <c s="36" t="s">
        <v>104</v>
      </c>
      <c>
        <f>(M70*21)/100</f>
      </c>
      <c t="s">
        <v>27</v>
      </c>
    </row>
    <row r="71" spans="1:5" ht="12.75">
      <c r="A71" s="35" t="s">
        <v>55</v>
      </c>
      <c r="E71" s="39" t="s">
        <v>5</v>
      </c>
    </row>
    <row r="72" spans="1:5" ht="25.5">
      <c r="A72" s="35" t="s">
        <v>57</v>
      </c>
      <c r="E72" s="40" t="s">
        <v>2130</v>
      </c>
    </row>
    <row r="73" spans="1:5" ht="38.25">
      <c r="A73" t="s">
        <v>58</v>
      </c>
      <c r="E73" s="39" t="s">
        <v>2155</v>
      </c>
    </row>
    <row r="74" spans="1:16" ht="25.5">
      <c r="A74" t="s">
        <v>49</v>
      </c>
      <c s="34" t="s">
        <v>167</v>
      </c>
      <c s="34" t="s">
        <v>2156</v>
      </c>
      <c s="35" t="s">
        <v>5</v>
      </c>
      <c s="6" t="s">
        <v>2154</v>
      </c>
      <c s="36" t="s">
        <v>73</v>
      </c>
      <c s="37">
        <v>1</v>
      </c>
      <c s="36">
        <v>0</v>
      </c>
      <c s="36">
        <f>ROUND(G74*H74,6)</f>
      </c>
      <c r="L74" s="38">
        <v>0</v>
      </c>
      <c s="32">
        <f>ROUND(ROUND(L74,2)*ROUND(G74,3),2)</f>
      </c>
      <c s="36" t="s">
        <v>104</v>
      </c>
      <c>
        <f>(M74*21)/100</f>
      </c>
      <c t="s">
        <v>27</v>
      </c>
    </row>
    <row r="75" spans="1:5" ht="12.75">
      <c r="A75" s="35" t="s">
        <v>55</v>
      </c>
      <c r="E75" s="39" t="s">
        <v>5</v>
      </c>
    </row>
    <row r="76" spans="1:5" ht="25.5">
      <c r="A76" s="35" t="s">
        <v>57</v>
      </c>
      <c r="E76" s="40" t="s">
        <v>2130</v>
      </c>
    </row>
    <row r="77" spans="1:5" ht="38.25">
      <c r="A77" t="s">
        <v>58</v>
      </c>
      <c r="E77" s="39" t="s">
        <v>2155</v>
      </c>
    </row>
    <row r="78" spans="1:16" ht="12.75">
      <c r="A78" t="s">
        <v>49</v>
      </c>
      <c s="34" t="s">
        <v>170</v>
      </c>
      <c s="34" t="s">
        <v>2157</v>
      </c>
      <c s="35" t="s">
        <v>5</v>
      </c>
      <c s="6" t="s">
        <v>2158</v>
      </c>
      <c s="36" t="s">
        <v>73</v>
      </c>
      <c s="37">
        <v>1</v>
      </c>
      <c s="36">
        <v>0</v>
      </c>
      <c s="36">
        <f>ROUND(G78*H78,6)</f>
      </c>
      <c r="L78" s="38">
        <v>0</v>
      </c>
      <c s="32">
        <f>ROUND(ROUND(L78,2)*ROUND(G78,3),2)</f>
      </c>
      <c s="36" t="s">
        <v>104</v>
      </c>
      <c>
        <f>(M78*21)/100</f>
      </c>
      <c t="s">
        <v>27</v>
      </c>
    </row>
    <row r="79" spans="1:5" ht="12.75">
      <c r="A79" s="35" t="s">
        <v>55</v>
      </c>
      <c r="E79" s="39" t="s">
        <v>5</v>
      </c>
    </row>
    <row r="80" spans="1:5" ht="25.5">
      <c r="A80" s="35" t="s">
        <v>57</v>
      </c>
      <c r="E80" s="40" t="s">
        <v>2130</v>
      </c>
    </row>
    <row r="81" spans="1:5" ht="38.25">
      <c r="A81" t="s">
        <v>58</v>
      </c>
      <c r="E81" s="39" t="s">
        <v>2159</v>
      </c>
    </row>
    <row r="82" spans="1:16" ht="12.75">
      <c r="A82" t="s">
        <v>49</v>
      </c>
      <c s="34" t="s">
        <v>173</v>
      </c>
      <c s="34" t="s">
        <v>2160</v>
      </c>
      <c s="35" t="s">
        <v>5</v>
      </c>
      <c s="6" t="s">
        <v>2158</v>
      </c>
      <c s="36" t="s">
        <v>73</v>
      </c>
      <c s="37">
        <v>1</v>
      </c>
      <c s="36">
        <v>0</v>
      </c>
      <c s="36">
        <f>ROUND(G82*H82,6)</f>
      </c>
      <c r="L82" s="38">
        <v>0</v>
      </c>
      <c s="32">
        <f>ROUND(ROUND(L82,2)*ROUND(G82,3),2)</f>
      </c>
      <c s="36" t="s">
        <v>104</v>
      </c>
      <c>
        <f>(M82*21)/100</f>
      </c>
      <c t="s">
        <v>27</v>
      </c>
    </row>
    <row r="83" spans="1:5" ht="12.75">
      <c r="A83" s="35" t="s">
        <v>55</v>
      </c>
      <c r="E83" s="39" t="s">
        <v>5</v>
      </c>
    </row>
    <row r="84" spans="1:5" ht="25.5">
      <c r="A84" s="35" t="s">
        <v>57</v>
      </c>
      <c r="E84" s="40" t="s">
        <v>2130</v>
      </c>
    </row>
    <row r="85" spans="1:5" ht="38.25">
      <c r="A85" t="s">
        <v>58</v>
      </c>
      <c r="E85" s="39" t="s">
        <v>2159</v>
      </c>
    </row>
    <row r="86" spans="1:16" ht="12.75">
      <c r="A86" t="s">
        <v>49</v>
      </c>
      <c s="34" t="s">
        <v>177</v>
      </c>
      <c s="34" t="s">
        <v>2161</v>
      </c>
      <c s="35" t="s">
        <v>5</v>
      </c>
      <c s="6" t="s">
        <v>2162</v>
      </c>
      <c s="36" t="s">
        <v>73</v>
      </c>
      <c s="37">
        <v>2</v>
      </c>
      <c s="36">
        <v>0</v>
      </c>
      <c s="36">
        <f>ROUND(G86*H86,6)</f>
      </c>
      <c r="L86" s="38">
        <v>0</v>
      </c>
      <c s="32">
        <f>ROUND(ROUND(L86,2)*ROUND(G86,3),2)</f>
      </c>
      <c s="36" t="s">
        <v>104</v>
      </c>
      <c>
        <f>(M86*21)/100</f>
      </c>
      <c t="s">
        <v>27</v>
      </c>
    </row>
    <row r="87" spans="1:5" ht="12.75">
      <c r="A87" s="35" t="s">
        <v>55</v>
      </c>
      <c r="E87" s="39" t="s">
        <v>5</v>
      </c>
    </row>
    <row r="88" spans="1:5" ht="25.5">
      <c r="A88" s="35" t="s">
        <v>57</v>
      </c>
      <c r="E88" s="40" t="s">
        <v>2119</v>
      </c>
    </row>
    <row r="89" spans="1:5" ht="38.25">
      <c r="A89" t="s">
        <v>58</v>
      </c>
      <c r="E89" s="39" t="s">
        <v>2163</v>
      </c>
    </row>
    <row r="90" spans="1:16" ht="12.75">
      <c r="A90" t="s">
        <v>49</v>
      </c>
      <c s="34" t="s">
        <v>182</v>
      </c>
      <c s="34" t="s">
        <v>2164</v>
      </c>
      <c s="35" t="s">
        <v>5</v>
      </c>
      <c s="6" t="s">
        <v>2162</v>
      </c>
      <c s="36" t="s">
        <v>73</v>
      </c>
      <c s="37">
        <v>2</v>
      </c>
      <c s="36">
        <v>0</v>
      </c>
      <c s="36">
        <f>ROUND(G90*H90,6)</f>
      </c>
      <c r="L90" s="38">
        <v>0</v>
      </c>
      <c s="32">
        <f>ROUND(ROUND(L90,2)*ROUND(G90,3),2)</f>
      </c>
      <c s="36" t="s">
        <v>104</v>
      </c>
      <c>
        <f>(M90*21)/100</f>
      </c>
      <c t="s">
        <v>27</v>
      </c>
    </row>
    <row r="91" spans="1:5" ht="12.75">
      <c r="A91" s="35" t="s">
        <v>55</v>
      </c>
      <c r="E91" s="39" t="s">
        <v>5</v>
      </c>
    </row>
    <row r="92" spans="1:5" ht="25.5">
      <c r="A92" s="35" t="s">
        <v>57</v>
      </c>
      <c r="E92" s="40" t="s">
        <v>2119</v>
      </c>
    </row>
    <row r="93" spans="1:5" ht="38.25">
      <c r="A93" t="s">
        <v>58</v>
      </c>
      <c r="E93" s="39" t="s">
        <v>2163</v>
      </c>
    </row>
    <row r="94" spans="1:16" ht="25.5">
      <c r="A94" t="s">
        <v>49</v>
      </c>
      <c s="34" t="s">
        <v>186</v>
      </c>
      <c s="34" t="s">
        <v>2165</v>
      </c>
      <c s="35" t="s">
        <v>5</v>
      </c>
      <c s="6" t="s">
        <v>2166</v>
      </c>
      <c s="36" t="s">
        <v>73</v>
      </c>
      <c s="37">
        <v>1</v>
      </c>
      <c s="36">
        <v>0</v>
      </c>
      <c s="36">
        <f>ROUND(G94*H94,6)</f>
      </c>
      <c r="L94" s="38">
        <v>0</v>
      </c>
      <c s="32">
        <f>ROUND(ROUND(L94,2)*ROUND(G94,3),2)</f>
      </c>
      <c s="36" t="s">
        <v>104</v>
      </c>
      <c>
        <f>(M94*21)/100</f>
      </c>
      <c t="s">
        <v>27</v>
      </c>
    </row>
    <row r="95" spans="1:5" ht="12.75">
      <c r="A95" s="35" t="s">
        <v>55</v>
      </c>
      <c r="E95" s="39" t="s">
        <v>5</v>
      </c>
    </row>
    <row r="96" spans="1:5" ht="25.5">
      <c r="A96" s="35" t="s">
        <v>57</v>
      </c>
      <c r="E96" s="40" t="s">
        <v>2130</v>
      </c>
    </row>
    <row r="97" spans="1:5" ht="38.25">
      <c r="A97" t="s">
        <v>58</v>
      </c>
      <c r="E97" s="39" t="s">
        <v>2167</v>
      </c>
    </row>
    <row r="98" spans="1:16" ht="25.5">
      <c r="A98" t="s">
        <v>49</v>
      </c>
      <c s="34" t="s">
        <v>190</v>
      </c>
      <c s="34" t="s">
        <v>2168</v>
      </c>
      <c s="35" t="s">
        <v>5</v>
      </c>
      <c s="6" t="s">
        <v>2166</v>
      </c>
      <c s="36" t="s">
        <v>73</v>
      </c>
      <c s="37">
        <v>1</v>
      </c>
      <c s="36">
        <v>0</v>
      </c>
      <c s="36">
        <f>ROUND(G98*H98,6)</f>
      </c>
      <c r="L98" s="38">
        <v>0</v>
      </c>
      <c s="32">
        <f>ROUND(ROUND(L98,2)*ROUND(G98,3),2)</f>
      </c>
      <c s="36" t="s">
        <v>104</v>
      </c>
      <c>
        <f>(M98*21)/100</f>
      </c>
      <c t="s">
        <v>27</v>
      </c>
    </row>
    <row r="99" spans="1:5" ht="12.75">
      <c r="A99" s="35" t="s">
        <v>55</v>
      </c>
      <c r="E99" s="39" t="s">
        <v>5</v>
      </c>
    </row>
    <row r="100" spans="1:5" ht="25.5">
      <c r="A100" s="35" t="s">
        <v>57</v>
      </c>
      <c r="E100" s="40" t="s">
        <v>2130</v>
      </c>
    </row>
    <row r="101" spans="1:5" ht="38.25">
      <c r="A101" t="s">
        <v>58</v>
      </c>
      <c r="E101" s="39" t="s">
        <v>2167</v>
      </c>
    </row>
    <row r="102" spans="1:16" ht="12.75">
      <c r="A102" t="s">
        <v>49</v>
      </c>
      <c s="34" t="s">
        <v>196</v>
      </c>
      <c s="34" t="s">
        <v>2169</v>
      </c>
      <c s="35" t="s">
        <v>5</v>
      </c>
      <c s="6" t="s">
        <v>2170</v>
      </c>
      <c s="36" t="s">
        <v>73</v>
      </c>
      <c s="37">
        <v>1</v>
      </c>
      <c s="36">
        <v>0</v>
      </c>
      <c s="36">
        <f>ROUND(G102*H102,6)</f>
      </c>
      <c r="L102" s="38">
        <v>0</v>
      </c>
      <c s="32">
        <f>ROUND(ROUND(L102,2)*ROUND(G102,3),2)</f>
      </c>
      <c s="36" t="s">
        <v>104</v>
      </c>
      <c>
        <f>(M102*21)/100</f>
      </c>
      <c t="s">
        <v>27</v>
      </c>
    </row>
    <row r="103" spans="1:5" ht="12.75">
      <c r="A103" s="35" t="s">
        <v>55</v>
      </c>
      <c r="E103" s="39" t="s">
        <v>5</v>
      </c>
    </row>
    <row r="104" spans="1:5" ht="12.75">
      <c r="A104" s="35" t="s">
        <v>57</v>
      </c>
      <c r="E104" s="40" t="s">
        <v>831</v>
      </c>
    </row>
    <row r="105" spans="1:5" ht="12.75">
      <c r="A105" t="s">
        <v>58</v>
      </c>
      <c r="E105" s="39" t="s">
        <v>5</v>
      </c>
    </row>
    <row r="106" spans="1:16" ht="12.75">
      <c r="A106" t="s">
        <v>49</v>
      </c>
      <c s="34" t="s">
        <v>198</v>
      </c>
      <c s="34" t="s">
        <v>2171</v>
      </c>
      <c s="35" t="s">
        <v>5</v>
      </c>
      <c s="6" t="s">
        <v>2170</v>
      </c>
      <c s="36" t="s">
        <v>73</v>
      </c>
      <c s="37">
        <v>1</v>
      </c>
      <c s="36">
        <v>0</v>
      </c>
      <c s="36">
        <f>ROUND(G106*H106,6)</f>
      </c>
      <c r="L106" s="38">
        <v>0</v>
      </c>
      <c s="32">
        <f>ROUND(ROUND(L106,2)*ROUND(G106,3),2)</f>
      </c>
      <c s="36" t="s">
        <v>104</v>
      </c>
      <c>
        <f>(M106*21)/100</f>
      </c>
      <c t="s">
        <v>27</v>
      </c>
    </row>
    <row r="107" spans="1:5" ht="12.75">
      <c r="A107" s="35" t="s">
        <v>55</v>
      </c>
      <c r="E107" s="39" t="s">
        <v>5</v>
      </c>
    </row>
    <row r="108" spans="1:5" ht="25.5">
      <c r="A108" s="35" t="s">
        <v>57</v>
      </c>
      <c r="E108" s="40" t="s">
        <v>2130</v>
      </c>
    </row>
    <row r="109" spans="1:5" ht="12.75">
      <c r="A109" t="s">
        <v>58</v>
      </c>
      <c r="E109" s="39" t="s">
        <v>5</v>
      </c>
    </row>
    <row r="110" spans="1:16" ht="12.75">
      <c r="A110" t="s">
        <v>49</v>
      </c>
      <c s="34" t="s">
        <v>204</v>
      </c>
      <c s="34" t="s">
        <v>2172</v>
      </c>
      <c s="35" t="s">
        <v>5</v>
      </c>
      <c s="6" t="s">
        <v>2173</v>
      </c>
      <c s="36" t="s">
        <v>73</v>
      </c>
      <c s="37">
        <v>1</v>
      </c>
      <c s="36">
        <v>0</v>
      </c>
      <c s="36">
        <f>ROUND(G110*H110,6)</f>
      </c>
      <c r="L110" s="38">
        <v>0</v>
      </c>
      <c s="32">
        <f>ROUND(ROUND(L110,2)*ROUND(G110,3),2)</f>
      </c>
      <c s="36" t="s">
        <v>104</v>
      </c>
      <c>
        <f>(M110*21)/100</f>
      </c>
      <c t="s">
        <v>27</v>
      </c>
    </row>
    <row r="111" spans="1:5" ht="12.75">
      <c r="A111" s="35" t="s">
        <v>55</v>
      </c>
      <c r="E111" s="39" t="s">
        <v>5</v>
      </c>
    </row>
    <row r="112" spans="1:5" ht="25.5">
      <c r="A112" s="35" t="s">
        <v>57</v>
      </c>
      <c r="E112" s="40" t="s">
        <v>2130</v>
      </c>
    </row>
    <row r="113" spans="1:5" ht="25.5">
      <c r="A113" t="s">
        <v>58</v>
      </c>
      <c r="E113" s="39" t="s">
        <v>2174</v>
      </c>
    </row>
    <row r="114" spans="1:16" ht="12.75">
      <c r="A114" t="s">
        <v>49</v>
      </c>
      <c s="34" t="s">
        <v>298</v>
      </c>
      <c s="34" t="s">
        <v>2175</v>
      </c>
      <c s="35" t="s">
        <v>5</v>
      </c>
      <c s="6" t="s">
        <v>2173</v>
      </c>
      <c s="36" t="s">
        <v>73</v>
      </c>
      <c s="37">
        <v>1</v>
      </c>
      <c s="36">
        <v>0</v>
      </c>
      <c s="36">
        <f>ROUND(G114*H114,6)</f>
      </c>
      <c r="L114" s="38">
        <v>0</v>
      </c>
      <c s="32">
        <f>ROUND(ROUND(L114,2)*ROUND(G114,3),2)</f>
      </c>
      <c s="36" t="s">
        <v>104</v>
      </c>
      <c>
        <f>(M114*21)/100</f>
      </c>
      <c t="s">
        <v>27</v>
      </c>
    </row>
    <row r="115" spans="1:5" ht="12.75">
      <c r="A115" s="35" t="s">
        <v>55</v>
      </c>
      <c r="E115" s="39" t="s">
        <v>5</v>
      </c>
    </row>
    <row r="116" spans="1:5" ht="25.5">
      <c r="A116" s="35" t="s">
        <v>57</v>
      </c>
      <c r="E116" s="40" t="s">
        <v>2130</v>
      </c>
    </row>
    <row r="117" spans="1:5" ht="25.5">
      <c r="A117" t="s">
        <v>58</v>
      </c>
      <c r="E117" s="39" t="s">
        <v>2174</v>
      </c>
    </row>
    <row r="118" spans="1:16" ht="12.75">
      <c r="A118" t="s">
        <v>49</v>
      </c>
      <c s="34" t="s">
        <v>301</v>
      </c>
      <c s="34" t="s">
        <v>2176</v>
      </c>
      <c s="35" t="s">
        <v>5</v>
      </c>
      <c s="6" t="s">
        <v>2177</v>
      </c>
      <c s="36" t="s">
        <v>73</v>
      </c>
      <c s="37">
        <v>9</v>
      </c>
      <c s="36">
        <v>0</v>
      </c>
      <c s="36">
        <f>ROUND(G118*H118,6)</f>
      </c>
      <c r="L118" s="38">
        <v>0</v>
      </c>
      <c s="32">
        <f>ROUND(ROUND(L118,2)*ROUND(G118,3),2)</f>
      </c>
      <c s="36" t="s">
        <v>104</v>
      </c>
      <c>
        <f>(M118*21)/100</f>
      </c>
      <c t="s">
        <v>27</v>
      </c>
    </row>
    <row r="119" spans="1:5" ht="12.75">
      <c r="A119" s="35" t="s">
        <v>55</v>
      </c>
      <c r="E119" s="39" t="s">
        <v>5</v>
      </c>
    </row>
    <row r="120" spans="1:5" ht="12.75">
      <c r="A120" s="35" t="s">
        <v>57</v>
      </c>
      <c r="E120" s="40" t="s">
        <v>927</v>
      </c>
    </row>
    <row r="121" spans="1:5" ht="12.75">
      <c r="A121" t="s">
        <v>58</v>
      </c>
      <c r="E121" s="39" t="s">
        <v>5</v>
      </c>
    </row>
    <row r="122" spans="1:16" ht="12.75">
      <c r="A122" t="s">
        <v>49</v>
      </c>
      <c s="34" t="s">
        <v>306</v>
      </c>
      <c s="34" t="s">
        <v>2178</v>
      </c>
      <c s="35" t="s">
        <v>5</v>
      </c>
      <c s="6" t="s">
        <v>2177</v>
      </c>
      <c s="36" t="s">
        <v>73</v>
      </c>
      <c s="37">
        <v>9</v>
      </c>
      <c s="36">
        <v>0</v>
      </c>
      <c s="36">
        <f>ROUND(G122*H122,6)</f>
      </c>
      <c r="L122" s="38">
        <v>0</v>
      </c>
      <c s="32">
        <f>ROUND(ROUND(L122,2)*ROUND(G122,3),2)</f>
      </c>
      <c s="36" t="s">
        <v>104</v>
      </c>
      <c>
        <f>(M122*21)/100</f>
      </c>
      <c t="s">
        <v>27</v>
      </c>
    </row>
    <row r="123" spans="1:5" ht="12.75">
      <c r="A123" s="35" t="s">
        <v>55</v>
      </c>
      <c r="E123" s="39" t="s">
        <v>5</v>
      </c>
    </row>
    <row r="124" spans="1:5" ht="12.75">
      <c r="A124" s="35" t="s">
        <v>57</v>
      </c>
      <c r="E124" s="40" t="s">
        <v>927</v>
      </c>
    </row>
    <row r="125" spans="1:5" ht="12.75">
      <c r="A125" t="s">
        <v>58</v>
      </c>
      <c r="E125" s="39" t="s">
        <v>5</v>
      </c>
    </row>
    <row r="126" spans="1:16" ht="12.75">
      <c r="A126" t="s">
        <v>49</v>
      </c>
      <c s="34" t="s">
        <v>371</v>
      </c>
      <c s="34" t="s">
        <v>2179</v>
      </c>
      <c s="35" t="s">
        <v>5</v>
      </c>
      <c s="6" t="s">
        <v>2180</v>
      </c>
      <c s="36" t="s">
        <v>73</v>
      </c>
      <c s="37">
        <v>7</v>
      </c>
      <c s="36">
        <v>0</v>
      </c>
      <c s="36">
        <f>ROUND(G126*H126,6)</f>
      </c>
      <c r="L126" s="38">
        <v>0</v>
      </c>
      <c s="32">
        <f>ROUND(ROUND(L126,2)*ROUND(G126,3),2)</f>
      </c>
      <c s="36" t="s">
        <v>104</v>
      </c>
      <c>
        <f>(M126*21)/100</f>
      </c>
      <c t="s">
        <v>27</v>
      </c>
    </row>
    <row r="127" spans="1:5" ht="12.75">
      <c r="A127" s="35" t="s">
        <v>55</v>
      </c>
      <c r="E127" s="39" t="s">
        <v>5</v>
      </c>
    </row>
    <row r="128" spans="1:5" ht="12.75">
      <c r="A128" s="35" t="s">
        <v>57</v>
      </c>
      <c r="E128" s="40" t="s">
        <v>2181</v>
      </c>
    </row>
    <row r="129" spans="1:5" ht="12.75">
      <c r="A129" t="s">
        <v>58</v>
      </c>
      <c r="E129" s="39" t="s">
        <v>5</v>
      </c>
    </row>
    <row r="130" spans="1:16" ht="12.75">
      <c r="A130" t="s">
        <v>49</v>
      </c>
      <c s="34" t="s">
        <v>374</v>
      </c>
      <c s="34" t="s">
        <v>2182</v>
      </c>
      <c s="35" t="s">
        <v>5</v>
      </c>
      <c s="6" t="s">
        <v>2180</v>
      </c>
      <c s="36" t="s">
        <v>73</v>
      </c>
      <c s="37">
        <v>7</v>
      </c>
      <c s="36">
        <v>0</v>
      </c>
      <c s="36">
        <f>ROUND(G130*H130,6)</f>
      </c>
      <c r="L130" s="38">
        <v>0</v>
      </c>
      <c s="32">
        <f>ROUND(ROUND(L130,2)*ROUND(G130,3),2)</f>
      </c>
      <c s="36" t="s">
        <v>104</v>
      </c>
      <c>
        <f>(M130*21)/100</f>
      </c>
      <c t="s">
        <v>27</v>
      </c>
    </row>
    <row r="131" spans="1:5" ht="12.75">
      <c r="A131" s="35" t="s">
        <v>55</v>
      </c>
      <c r="E131" s="39" t="s">
        <v>5</v>
      </c>
    </row>
    <row r="132" spans="1:5" ht="12.75">
      <c r="A132" s="35" t="s">
        <v>57</v>
      </c>
      <c r="E132" s="40" t="s">
        <v>2181</v>
      </c>
    </row>
    <row r="133" spans="1:5" ht="12.75">
      <c r="A133" t="s">
        <v>58</v>
      </c>
      <c r="E133" s="39" t="s">
        <v>5</v>
      </c>
    </row>
    <row r="134" spans="1:16" ht="25.5">
      <c r="A134" t="s">
        <v>49</v>
      </c>
      <c s="34" t="s">
        <v>377</v>
      </c>
      <c s="34" t="s">
        <v>2183</v>
      </c>
      <c s="35" t="s">
        <v>5</v>
      </c>
      <c s="6" t="s">
        <v>2184</v>
      </c>
      <c s="36" t="s">
        <v>73</v>
      </c>
      <c s="37">
        <v>1</v>
      </c>
      <c s="36">
        <v>0</v>
      </c>
      <c s="36">
        <f>ROUND(G134*H134,6)</f>
      </c>
      <c r="L134" s="38">
        <v>0</v>
      </c>
      <c s="32">
        <f>ROUND(ROUND(L134,2)*ROUND(G134,3),2)</f>
      </c>
      <c s="36" t="s">
        <v>104</v>
      </c>
      <c>
        <f>(M134*21)/100</f>
      </c>
      <c t="s">
        <v>27</v>
      </c>
    </row>
    <row r="135" spans="1:5" ht="12.75">
      <c r="A135" s="35" t="s">
        <v>55</v>
      </c>
      <c r="E135" s="39" t="s">
        <v>5</v>
      </c>
    </row>
    <row r="136" spans="1:5" ht="12.75">
      <c r="A136" s="35" t="s">
        <v>57</v>
      </c>
      <c r="E136" s="40" t="s">
        <v>831</v>
      </c>
    </row>
    <row r="137" spans="1:5" ht="12.75">
      <c r="A137" t="s">
        <v>58</v>
      </c>
      <c r="E137" s="39" t="s">
        <v>5</v>
      </c>
    </row>
    <row r="138" spans="1:16" ht="25.5">
      <c r="A138" t="s">
        <v>49</v>
      </c>
      <c s="34" t="s">
        <v>381</v>
      </c>
      <c s="34" t="s">
        <v>2185</v>
      </c>
      <c s="35" t="s">
        <v>5</v>
      </c>
      <c s="6" t="s">
        <v>2184</v>
      </c>
      <c s="36" t="s">
        <v>73</v>
      </c>
      <c s="37">
        <v>1</v>
      </c>
      <c s="36">
        <v>0</v>
      </c>
      <c s="36">
        <f>ROUND(G138*H138,6)</f>
      </c>
      <c r="L138" s="38">
        <v>0</v>
      </c>
      <c s="32">
        <f>ROUND(ROUND(L138,2)*ROUND(G138,3),2)</f>
      </c>
      <c s="36" t="s">
        <v>104</v>
      </c>
      <c>
        <f>(M138*21)/100</f>
      </c>
      <c t="s">
        <v>27</v>
      </c>
    </row>
    <row r="139" spans="1:5" ht="12.75">
      <c r="A139" s="35" t="s">
        <v>55</v>
      </c>
      <c r="E139" s="39" t="s">
        <v>5</v>
      </c>
    </row>
    <row r="140" spans="1:5" ht="12.75">
      <c r="A140" s="35" t="s">
        <v>57</v>
      </c>
      <c r="E140" s="40" t="s">
        <v>831</v>
      </c>
    </row>
    <row r="141" spans="1:5" ht="12.75">
      <c r="A141" t="s">
        <v>58</v>
      </c>
      <c r="E141" s="39" t="s">
        <v>5</v>
      </c>
    </row>
    <row r="142" spans="1:16" ht="12.75">
      <c r="A142" t="s">
        <v>49</v>
      </c>
      <c s="34" t="s">
        <v>384</v>
      </c>
      <c s="34" t="s">
        <v>2186</v>
      </c>
      <c s="35" t="s">
        <v>5</v>
      </c>
      <c s="6" t="s">
        <v>2187</v>
      </c>
      <c s="36" t="s">
        <v>73</v>
      </c>
      <c s="37">
        <v>1</v>
      </c>
      <c s="36">
        <v>0</v>
      </c>
      <c s="36">
        <f>ROUND(G142*H142,6)</f>
      </c>
      <c r="L142" s="38">
        <v>0</v>
      </c>
      <c s="32">
        <f>ROUND(ROUND(L142,2)*ROUND(G142,3),2)</f>
      </c>
      <c s="36" t="s">
        <v>104</v>
      </c>
      <c>
        <f>(M142*21)/100</f>
      </c>
      <c t="s">
        <v>27</v>
      </c>
    </row>
    <row r="143" spans="1:5" ht="12.75">
      <c r="A143" s="35" t="s">
        <v>55</v>
      </c>
      <c r="E143" s="39" t="s">
        <v>5</v>
      </c>
    </row>
    <row r="144" spans="1:5" ht="12.75">
      <c r="A144" s="35" t="s">
        <v>57</v>
      </c>
      <c r="E144" s="40" t="s">
        <v>831</v>
      </c>
    </row>
    <row r="145" spans="1:5" ht="25.5">
      <c r="A145" t="s">
        <v>58</v>
      </c>
      <c r="E145" s="39" t="s">
        <v>2188</v>
      </c>
    </row>
    <row r="146" spans="1:16" ht="12.75">
      <c r="A146" t="s">
        <v>49</v>
      </c>
      <c s="34" t="s">
        <v>387</v>
      </c>
      <c s="34" t="s">
        <v>2189</v>
      </c>
      <c s="35" t="s">
        <v>5</v>
      </c>
      <c s="6" t="s">
        <v>2187</v>
      </c>
      <c s="36" t="s">
        <v>73</v>
      </c>
      <c s="37">
        <v>1</v>
      </c>
      <c s="36">
        <v>0</v>
      </c>
      <c s="36">
        <f>ROUND(G146*H146,6)</f>
      </c>
      <c r="L146" s="38">
        <v>0</v>
      </c>
      <c s="32">
        <f>ROUND(ROUND(L146,2)*ROUND(G146,3),2)</f>
      </c>
      <c s="36" t="s">
        <v>104</v>
      </c>
      <c>
        <f>(M146*21)/100</f>
      </c>
      <c t="s">
        <v>27</v>
      </c>
    </row>
    <row r="147" spans="1:5" ht="12.75">
      <c r="A147" s="35" t="s">
        <v>55</v>
      </c>
      <c r="E147" s="39" t="s">
        <v>5</v>
      </c>
    </row>
    <row r="148" spans="1:5" ht="12.75">
      <c r="A148" s="35" t="s">
        <v>57</v>
      </c>
      <c r="E148" s="40" t="s">
        <v>831</v>
      </c>
    </row>
    <row r="149" spans="1:5" ht="25.5">
      <c r="A149" t="s">
        <v>58</v>
      </c>
      <c r="E149" s="39" t="s">
        <v>2188</v>
      </c>
    </row>
    <row r="150" spans="1:16" ht="12.75">
      <c r="A150" t="s">
        <v>49</v>
      </c>
      <c s="34" t="s">
        <v>390</v>
      </c>
      <c s="34" t="s">
        <v>2190</v>
      </c>
      <c s="35" t="s">
        <v>5</v>
      </c>
      <c s="6" t="s">
        <v>2191</v>
      </c>
      <c s="36" t="s">
        <v>73</v>
      </c>
      <c s="37">
        <v>1</v>
      </c>
      <c s="36">
        <v>0</v>
      </c>
      <c s="36">
        <f>ROUND(G150*H150,6)</f>
      </c>
      <c r="L150" s="38">
        <v>0</v>
      </c>
      <c s="32">
        <f>ROUND(ROUND(L150,2)*ROUND(G150,3),2)</f>
      </c>
      <c s="36" t="s">
        <v>104</v>
      </c>
      <c>
        <f>(M150*21)/100</f>
      </c>
      <c t="s">
        <v>27</v>
      </c>
    </row>
    <row r="151" spans="1:5" ht="12.75">
      <c r="A151" s="35" t="s">
        <v>55</v>
      </c>
      <c r="E151" s="39" t="s">
        <v>5</v>
      </c>
    </row>
    <row r="152" spans="1:5" ht="12.75">
      <c r="A152" s="35" t="s">
        <v>57</v>
      </c>
      <c r="E152" s="40" t="s">
        <v>831</v>
      </c>
    </row>
    <row r="153" spans="1:5" ht="12.75">
      <c r="A153" t="s">
        <v>58</v>
      </c>
      <c r="E153" s="39" t="s">
        <v>5</v>
      </c>
    </row>
    <row r="154" spans="1:16" ht="12.75">
      <c r="A154" t="s">
        <v>49</v>
      </c>
      <c s="34" t="s">
        <v>395</v>
      </c>
      <c s="34" t="s">
        <v>2192</v>
      </c>
      <c s="35" t="s">
        <v>5</v>
      </c>
      <c s="6" t="s">
        <v>2191</v>
      </c>
      <c s="36" t="s">
        <v>73</v>
      </c>
      <c s="37">
        <v>1</v>
      </c>
      <c s="36">
        <v>0</v>
      </c>
      <c s="36">
        <f>ROUND(G154*H154,6)</f>
      </c>
      <c r="L154" s="38">
        <v>0</v>
      </c>
      <c s="32">
        <f>ROUND(ROUND(L154,2)*ROUND(G154,3),2)</f>
      </c>
      <c s="36" t="s">
        <v>104</v>
      </c>
      <c>
        <f>(M154*21)/100</f>
      </c>
      <c t="s">
        <v>27</v>
      </c>
    </row>
    <row r="155" spans="1:5" ht="12.75">
      <c r="A155" s="35" t="s">
        <v>55</v>
      </c>
      <c r="E155" s="39" t="s">
        <v>5</v>
      </c>
    </row>
    <row r="156" spans="1:5" ht="25.5">
      <c r="A156" s="35" t="s">
        <v>57</v>
      </c>
      <c r="E156" s="40" t="s">
        <v>2130</v>
      </c>
    </row>
    <row r="157" spans="1:5" ht="12.75">
      <c r="A157" t="s">
        <v>58</v>
      </c>
      <c r="E157" s="39" t="s">
        <v>5</v>
      </c>
    </row>
    <row r="158" spans="1:16" ht="12.75">
      <c r="A158" t="s">
        <v>49</v>
      </c>
      <c s="34" t="s">
        <v>397</v>
      </c>
      <c s="34" t="s">
        <v>2193</v>
      </c>
      <c s="35" t="s">
        <v>5</v>
      </c>
      <c s="6" t="s">
        <v>2194</v>
      </c>
      <c s="36" t="s">
        <v>73</v>
      </c>
      <c s="37">
        <v>2</v>
      </c>
      <c s="36">
        <v>0</v>
      </c>
      <c s="36">
        <f>ROUND(G158*H158,6)</f>
      </c>
      <c r="L158" s="38">
        <v>0</v>
      </c>
      <c s="32">
        <f>ROUND(ROUND(L158,2)*ROUND(G158,3),2)</f>
      </c>
      <c s="36" t="s">
        <v>104</v>
      </c>
      <c>
        <f>(M158*21)/100</f>
      </c>
      <c t="s">
        <v>27</v>
      </c>
    </row>
    <row r="159" spans="1:5" ht="12.75">
      <c r="A159" s="35" t="s">
        <v>55</v>
      </c>
      <c r="E159" s="39" t="s">
        <v>5</v>
      </c>
    </row>
    <row r="160" spans="1:5" ht="12.75">
      <c r="A160" s="35" t="s">
        <v>57</v>
      </c>
      <c r="E160" s="40" t="s">
        <v>895</v>
      </c>
    </row>
    <row r="161" spans="1:5" ht="12.75">
      <c r="A161" t="s">
        <v>58</v>
      </c>
      <c r="E161" s="39" t="s">
        <v>5</v>
      </c>
    </row>
    <row r="162" spans="1:16" ht="12.75">
      <c r="A162" t="s">
        <v>49</v>
      </c>
      <c s="34" t="s">
        <v>398</v>
      </c>
      <c s="34" t="s">
        <v>2195</v>
      </c>
      <c s="35" t="s">
        <v>5</v>
      </c>
      <c s="6" t="s">
        <v>2194</v>
      </c>
      <c s="36" t="s">
        <v>73</v>
      </c>
      <c s="37">
        <v>2</v>
      </c>
      <c s="36">
        <v>0</v>
      </c>
      <c s="36">
        <f>ROUND(G162*H162,6)</f>
      </c>
      <c r="L162" s="38">
        <v>0</v>
      </c>
      <c s="32">
        <f>ROUND(ROUND(L162,2)*ROUND(G162,3),2)</f>
      </c>
      <c s="36" t="s">
        <v>104</v>
      </c>
      <c>
        <f>(M162*21)/100</f>
      </c>
      <c t="s">
        <v>27</v>
      </c>
    </row>
    <row r="163" spans="1:5" ht="12.75">
      <c r="A163" s="35" t="s">
        <v>55</v>
      </c>
      <c r="E163" s="39" t="s">
        <v>5</v>
      </c>
    </row>
    <row r="164" spans="1:5" ht="12.75">
      <c r="A164" s="35" t="s">
        <v>57</v>
      </c>
      <c r="E164" s="40" t="s">
        <v>895</v>
      </c>
    </row>
    <row r="165" spans="1:5" ht="12.75">
      <c r="A165" t="s">
        <v>58</v>
      </c>
      <c r="E165" s="39" t="s">
        <v>5</v>
      </c>
    </row>
    <row r="166" spans="1:16" ht="12.75">
      <c r="A166" t="s">
        <v>49</v>
      </c>
      <c s="34" t="s">
        <v>402</v>
      </c>
      <c s="34" t="s">
        <v>2196</v>
      </c>
      <c s="35" t="s">
        <v>5</v>
      </c>
      <c s="6" t="s">
        <v>2197</v>
      </c>
      <c s="36" t="s">
        <v>73</v>
      </c>
      <c s="37">
        <v>2</v>
      </c>
      <c s="36">
        <v>0</v>
      </c>
      <c s="36">
        <f>ROUND(G166*H166,6)</f>
      </c>
      <c r="L166" s="38">
        <v>0</v>
      </c>
      <c s="32">
        <f>ROUND(ROUND(L166,2)*ROUND(G166,3),2)</f>
      </c>
      <c s="36" t="s">
        <v>104</v>
      </c>
      <c>
        <f>(M166*21)/100</f>
      </c>
      <c t="s">
        <v>27</v>
      </c>
    </row>
    <row r="167" spans="1:5" ht="12.75">
      <c r="A167" s="35" t="s">
        <v>55</v>
      </c>
      <c r="E167" s="39" t="s">
        <v>5</v>
      </c>
    </row>
    <row r="168" spans="1:5" ht="12.75">
      <c r="A168" s="35" t="s">
        <v>57</v>
      </c>
      <c r="E168" s="40" t="s">
        <v>895</v>
      </c>
    </row>
    <row r="169" spans="1:5" ht="12.75">
      <c r="A169" t="s">
        <v>58</v>
      </c>
      <c r="E169" s="39" t="s">
        <v>5</v>
      </c>
    </row>
    <row r="170" spans="1:16" ht="12.75">
      <c r="A170" t="s">
        <v>49</v>
      </c>
      <c s="34" t="s">
        <v>406</v>
      </c>
      <c s="34" t="s">
        <v>2198</v>
      </c>
      <c s="35" t="s">
        <v>5</v>
      </c>
      <c s="6" t="s">
        <v>2197</v>
      </c>
      <c s="36" t="s">
        <v>73</v>
      </c>
      <c s="37">
        <v>2</v>
      </c>
      <c s="36">
        <v>0</v>
      </c>
      <c s="36">
        <f>ROUND(G170*H170,6)</f>
      </c>
      <c r="L170" s="38">
        <v>0</v>
      </c>
      <c s="32">
        <f>ROUND(ROUND(L170,2)*ROUND(G170,3),2)</f>
      </c>
      <c s="36" t="s">
        <v>104</v>
      </c>
      <c>
        <f>(M170*21)/100</f>
      </c>
      <c t="s">
        <v>27</v>
      </c>
    </row>
    <row r="171" spans="1:5" ht="12.75">
      <c r="A171" s="35" t="s">
        <v>55</v>
      </c>
      <c r="E171" s="39" t="s">
        <v>5</v>
      </c>
    </row>
    <row r="172" spans="1:5" ht="12.75">
      <c r="A172" s="35" t="s">
        <v>57</v>
      </c>
      <c r="E172" s="40" t="s">
        <v>895</v>
      </c>
    </row>
    <row r="173" spans="1:5" ht="12.75">
      <c r="A173" t="s">
        <v>58</v>
      </c>
      <c r="E173" s="39" t="s">
        <v>5</v>
      </c>
    </row>
    <row r="174" spans="1:16" ht="12.75">
      <c r="A174" t="s">
        <v>49</v>
      </c>
      <c s="34" t="s">
        <v>409</v>
      </c>
      <c s="34" t="s">
        <v>2199</v>
      </c>
      <c s="35" t="s">
        <v>5</v>
      </c>
      <c s="6" t="s">
        <v>2200</v>
      </c>
      <c s="36" t="s">
        <v>73</v>
      </c>
      <c s="37">
        <v>2</v>
      </c>
      <c s="36">
        <v>0</v>
      </c>
      <c s="36">
        <f>ROUND(G174*H174,6)</f>
      </c>
      <c r="L174" s="38">
        <v>0</v>
      </c>
      <c s="32">
        <f>ROUND(ROUND(L174,2)*ROUND(G174,3),2)</f>
      </c>
      <c s="36" t="s">
        <v>104</v>
      </c>
      <c>
        <f>(M174*21)/100</f>
      </c>
      <c t="s">
        <v>27</v>
      </c>
    </row>
    <row r="175" spans="1:5" ht="12.75">
      <c r="A175" s="35" t="s">
        <v>55</v>
      </c>
      <c r="E175" s="39" t="s">
        <v>5</v>
      </c>
    </row>
    <row r="176" spans="1:5" ht="12.75">
      <c r="A176" s="35" t="s">
        <v>57</v>
      </c>
      <c r="E176" s="40" t="s">
        <v>895</v>
      </c>
    </row>
    <row r="177" spans="1:5" ht="12.75">
      <c r="A177" t="s">
        <v>58</v>
      </c>
      <c r="E177" s="39" t="s">
        <v>5</v>
      </c>
    </row>
    <row r="178" spans="1:16" ht="12.75">
      <c r="A178" t="s">
        <v>49</v>
      </c>
      <c s="34" t="s">
        <v>412</v>
      </c>
      <c s="34" t="s">
        <v>2201</v>
      </c>
      <c s="35" t="s">
        <v>5</v>
      </c>
      <c s="6" t="s">
        <v>2200</v>
      </c>
      <c s="36" t="s">
        <v>73</v>
      </c>
      <c s="37">
        <v>2</v>
      </c>
      <c s="36">
        <v>0</v>
      </c>
      <c s="36">
        <f>ROUND(G178*H178,6)</f>
      </c>
      <c r="L178" s="38">
        <v>0</v>
      </c>
      <c s="32">
        <f>ROUND(ROUND(L178,2)*ROUND(G178,3),2)</f>
      </c>
      <c s="36" t="s">
        <v>104</v>
      </c>
      <c>
        <f>(M178*21)/100</f>
      </c>
      <c t="s">
        <v>27</v>
      </c>
    </row>
    <row r="179" spans="1:5" ht="12.75">
      <c r="A179" s="35" t="s">
        <v>55</v>
      </c>
      <c r="E179" s="39" t="s">
        <v>5</v>
      </c>
    </row>
    <row r="180" spans="1:5" ht="12.75">
      <c r="A180" s="35" t="s">
        <v>57</v>
      </c>
      <c r="E180" s="40" t="s">
        <v>895</v>
      </c>
    </row>
    <row r="181" spans="1:5" ht="12.75">
      <c r="A181" t="s">
        <v>58</v>
      </c>
      <c r="E181" s="39" t="s">
        <v>5</v>
      </c>
    </row>
    <row r="182" spans="1:16" ht="12.75">
      <c r="A182" t="s">
        <v>49</v>
      </c>
      <c s="34" t="s">
        <v>415</v>
      </c>
      <c s="34" t="s">
        <v>2202</v>
      </c>
      <c s="35" t="s">
        <v>5</v>
      </c>
      <c s="6" t="s">
        <v>2118</v>
      </c>
      <c s="36" t="s">
        <v>73</v>
      </c>
      <c s="37">
        <v>2</v>
      </c>
      <c s="36">
        <v>0</v>
      </c>
      <c s="36">
        <f>ROUND(G182*H182,6)</f>
      </c>
      <c r="L182" s="38">
        <v>0</v>
      </c>
      <c s="32">
        <f>ROUND(ROUND(L182,2)*ROUND(G182,3),2)</f>
      </c>
      <c s="36" t="s">
        <v>104</v>
      </c>
      <c>
        <f>(M182*21)/100</f>
      </c>
      <c t="s">
        <v>27</v>
      </c>
    </row>
    <row r="183" spans="1:5" ht="12.75">
      <c r="A183" s="35" t="s">
        <v>55</v>
      </c>
      <c r="E183" s="39" t="s">
        <v>5</v>
      </c>
    </row>
    <row r="184" spans="1:5" ht="12.75">
      <c r="A184" s="35" t="s">
        <v>57</v>
      </c>
      <c r="E184" s="40" t="s">
        <v>895</v>
      </c>
    </row>
    <row r="185" spans="1:5" ht="12.75">
      <c r="A185" t="s">
        <v>58</v>
      </c>
      <c r="E185" s="39" t="s">
        <v>5</v>
      </c>
    </row>
    <row r="186" spans="1:16" ht="12.75">
      <c r="A186" t="s">
        <v>49</v>
      </c>
      <c s="34" t="s">
        <v>419</v>
      </c>
      <c s="34" t="s">
        <v>2203</v>
      </c>
      <c s="35" t="s">
        <v>5</v>
      </c>
      <c s="6" t="s">
        <v>2204</v>
      </c>
      <c s="36" t="s">
        <v>73</v>
      </c>
      <c s="37">
        <v>6</v>
      </c>
      <c s="36">
        <v>0</v>
      </c>
      <c s="36">
        <f>ROUND(G186*H186,6)</f>
      </c>
      <c r="L186" s="38">
        <v>0</v>
      </c>
      <c s="32">
        <f>ROUND(ROUND(L186,2)*ROUND(G186,3),2)</f>
      </c>
      <c s="36" t="s">
        <v>104</v>
      </c>
      <c>
        <f>(M186*21)/100</f>
      </c>
      <c t="s">
        <v>27</v>
      </c>
    </row>
    <row r="187" spans="1:5" ht="12.75">
      <c r="A187" s="35" t="s">
        <v>55</v>
      </c>
      <c r="E187" s="39" t="s">
        <v>5</v>
      </c>
    </row>
    <row r="188" spans="1:5" ht="12.75">
      <c r="A188" s="35" t="s">
        <v>57</v>
      </c>
      <c r="E188" s="40" t="s">
        <v>2205</v>
      </c>
    </row>
    <row r="189" spans="1:5" ht="12.75">
      <c r="A189" t="s">
        <v>58</v>
      </c>
      <c r="E189" s="39" t="s">
        <v>5</v>
      </c>
    </row>
    <row r="190" spans="1:16" ht="12.75">
      <c r="A190" t="s">
        <v>49</v>
      </c>
      <c s="34" t="s">
        <v>422</v>
      </c>
      <c s="34" t="s">
        <v>2206</v>
      </c>
      <c s="35" t="s">
        <v>5</v>
      </c>
      <c s="6" t="s">
        <v>2204</v>
      </c>
      <c s="36" t="s">
        <v>73</v>
      </c>
      <c s="37">
        <v>6</v>
      </c>
      <c s="36">
        <v>0</v>
      </c>
      <c s="36">
        <f>ROUND(G190*H190,6)</f>
      </c>
      <c r="L190" s="38">
        <v>0</v>
      </c>
      <c s="32">
        <f>ROUND(ROUND(L190,2)*ROUND(G190,3),2)</f>
      </c>
      <c s="36" t="s">
        <v>104</v>
      </c>
      <c>
        <f>(M190*21)/100</f>
      </c>
      <c t="s">
        <v>27</v>
      </c>
    </row>
    <row r="191" spans="1:5" ht="12.75">
      <c r="A191" s="35" t="s">
        <v>55</v>
      </c>
      <c r="E191" s="39" t="s">
        <v>5</v>
      </c>
    </row>
    <row r="192" spans="1:5" ht="12.75">
      <c r="A192" s="35" t="s">
        <v>57</v>
      </c>
      <c r="E192" s="40" t="s">
        <v>2205</v>
      </c>
    </row>
    <row r="193" spans="1:5" ht="12.75">
      <c r="A193" t="s">
        <v>58</v>
      </c>
      <c r="E193" s="39" t="s">
        <v>5</v>
      </c>
    </row>
    <row r="194" spans="1:16" ht="12.75">
      <c r="A194" t="s">
        <v>49</v>
      </c>
      <c s="34" t="s">
        <v>424</v>
      </c>
      <c s="34" t="s">
        <v>2207</v>
      </c>
      <c s="35" t="s">
        <v>5</v>
      </c>
      <c s="6" t="s">
        <v>2208</v>
      </c>
      <c s="36" t="s">
        <v>73</v>
      </c>
      <c s="37">
        <v>2</v>
      </c>
      <c s="36">
        <v>0</v>
      </c>
      <c s="36">
        <f>ROUND(G194*H194,6)</f>
      </c>
      <c r="L194" s="38">
        <v>0</v>
      </c>
      <c s="32">
        <f>ROUND(ROUND(L194,2)*ROUND(G194,3),2)</f>
      </c>
      <c s="36" t="s">
        <v>104</v>
      </c>
      <c>
        <f>(M194*21)/100</f>
      </c>
      <c t="s">
        <v>27</v>
      </c>
    </row>
    <row r="195" spans="1:5" ht="12.75">
      <c r="A195" s="35" t="s">
        <v>55</v>
      </c>
      <c r="E195" s="39" t="s">
        <v>5</v>
      </c>
    </row>
    <row r="196" spans="1:5" ht="12.75">
      <c r="A196" s="35" t="s">
        <v>57</v>
      </c>
      <c r="E196" s="40" t="s">
        <v>895</v>
      </c>
    </row>
    <row r="197" spans="1:5" ht="12.75">
      <c r="A197" t="s">
        <v>58</v>
      </c>
      <c r="E197" s="39" t="s">
        <v>5</v>
      </c>
    </row>
    <row r="198" spans="1:16" ht="12.75">
      <c r="A198" t="s">
        <v>49</v>
      </c>
      <c s="34" t="s">
        <v>428</v>
      </c>
      <c s="34" t="s">
        <v>2209</v>
      </c>
      <c s="35" t="s">
        <v>5</v>
      </c>
      <c s="6" t="s">
        <v>2210</v>
      </c>
      <c s="36" t="s">
        <v>73</v>
      </c>
      <c s="37">
        <v>1</v>
      </c>
      <c s="36">
        <v>0</v>
      </c>
      <c s="36">
        <f>ROUND(G198*H198,6)</f>
      </c>
      <c r="L198" s="38">
        <v>0</v>
      </c>
      <c s="32">
        <f>ROUND(ROUND(L198,2)*ROUND(G198,3),2)</f>
      </c>
      <c s="36" t="s">
        <v>104</v>
      </c>
      <c>
        <f>(M198*21)/100</f>
      </c>
      <c t="s">
        <v>27</v>
      </c>
    </row>
    <row r="199" spans="1:5" ht="12.75">
      <c r="A199" s="35" t="s">
        <v>55</v>
      </c>
      <c r="E199" s="39" t="s">
        <v>5</v>
      </c>
    </row>
    <row r="200" spans="1:5" ht="12.75">
      <c r="A200" s="35" t="s">
        <v>57</v>
      </c>
      <c r="E200" s="40" t="s">
        <v>831</v>
      </c>
    </row>
    <row r="201" spans="1:5" ht="12.75">
      <c r="A201" t="s">
        <v>58</v>
      </c>
      <c r="E201" s="39" t="s">
        <v>5</v>
      </c>
    </row>
    <row r="202" spans="1:16" ht="12.75">
      <c r="A202" t="s">
        <v>49</v>
      </c>
      <c s="34" t="s">
        <v>432</v>
      </c>
      <c s="34" t="s">
        <v>2211</v>
      </c>
      <c s="35" t="s">
        <v>5</v>
      </c>
      <c s="6" t="s">
        <v>2212</v>
      </c>
      <c s="36" t="s">
        <v>73</v>
      </c>
      <c s="37">
        <v>4</v>
      </c>
      <c s="36">
        <v>0</v>
      </c>
      <c s="36">
        <f>ROUND(G202*H202,6)</f>
      </c>
      <c r="L202" s="38">
        <v>0</v>
      </c>
      <c s="32">
        <f>ROUND(ROUND(L202,2)*ROUND(G202,3),2)</f>
      </c>
      <c s="36" t="s">
        <v>104</v>
      </c>
      <c>
        <f>(M202*21)/100</f>
      </c>
      <c t="s">
        <v>27</v>
      </c>
    </row>
    <row r="203" spans="1:5" ht="12.75">
      <c r="A203" s="35" t="s">
        <v>55</v>
      </c>
      <c r="E203" s="39" t="s">
        <v>5</v>
      </c>
    </row>
    <row r="204" spans="1:5" ht="12.75">
      <c r="A204" s="35" t="s">
        <v>57</v>
      </c>
      <c r="E204" s="40" t="s">
        <v>2213</v>
      </c>
    </row>
    <row r="205" spans="1:5" ht="12.75">
      <c r="A205" t="s">
        <v>58</v>
      </c>
      <c r="E205" s="39" t="s">
        <v>5</v>
      </c>
    </row>
    <row r="206" spans="1:16" ht="12.75">
      <c r="A206" t="s">
        <v>49</v>
      </c>
      <c s="34" t="s">
        <v>435</v>
      </c>
      <c s="34" t="s">
        <v>2214</v>
      </c>
      <c s="35" t="s">
        <v>5</v>
      </c>
      <c s="6" t="s">
        <v>2212</v>
      </c>
      <c s="36" t="s">
        <v>73</v>
      </c>
      <c s="37">
        <v>4</v>
      </c>
      <c s="36">
        <v>0</v>
      </c>
      <c s="36">
        <f>ROUND(G206*H206,6)</f>
      </c>
      <c r="L206" s="38">
        <v>0</v>
      </c>
      <c s="32">
        <f>ROUND(ROUND(L206,2)*ROUND(G206,3),2)</f>
      </c>
      <c s="36" t="s">
        <v>104</v>
      </c>
      <c>
        <f>(M206*21)/100</f>
      </c>
      <c t="s">
        <v>27</v>
      </c>
    </row>
    <row r="207" spans="1:5" ht="12.75">
      <c r="A207" s="35" t="s">
        <v>55</v>
      </c>
      <c r="E207" s="39" t="s">
        <v>5</v>
      </c>
    </row>
    <row r="208" spans="1:5" ht="12.75">
      <c r="A208" s="35" t="s">
        <v>57</v>
      </c>
      <c r="E208" s="40" t="s">
        <v>2213</v>
      </c>
    </row>
    <row r="209" spans="1:5" ht="12.75">
      <c r="A209" t="s">
        <v>58</v>
      </c>
      <c r="E209" s="39" t="s">
        <v>5</v>
      </c>
    </row>
    <row r="210" spans="1:16" ht="12.75">
      <c r="A210" t="s">
        <v>49</v>
      </c>
      <c s="34" t="s">
        <v>438</v>
      </c>
      <c s="34" t="s">
        <v>2215</v>
      </c>
      <c s="35" t="s">
        <v>5</v>
      </c>
      <c s="6" t="s">
        <v>2216</v>
      </c>
      <c s="36" t="s">
        <v>73</v>
      </c>
      <c s="37">
        <v>1</v>
      </c>
      <c s="36">
        <v>0</v>
      </c>
      <c s="36">
        <f>ROUND(G210*H210,6)</f>
      </c>
      <c r="L210" s="38">
        <v>0</v>
      </c>
      <c s="32">
        <f>ROUND(ROUND(L210,2)*ROUND(G210,3),2)</f>
      </c>
      <c s="36" t="s">
        <v>104</v>
      </c>
      <c>
        <f>(M210*21)/100</f>
      </c>
      <c t="s">
        <v>27</v>
      </c>
    </row>
    <row r="211" spans="1:5" ht="12.75">
      <c r="A211" s="35" t="s">
        <v>55</v>
      </c>
      <c r="E211" s="39" t="s">
        <v>5</v>
      </c>
    </row>
    <row r="212" spans="1:5" ht="25.5">
      <c r="A212" s="35" t="s">
        <v>57</v>
      </c>
      <c r="E212" s="40" t="s">
        <v>2130</v>
      </c>
    </row>
    <row r="213" spans="1:5" ht="12.75">
      <c r="A213" t="s">
        <v>58</v>
      </c>
      <c r="E213" s="39" t="s">
        <v>5</v>
      </c>
    </row>
    <row r="214" spans="1:16" ht="12.75">
      <c r="A214" t="s">
        <v>49</v>
      </c>
      <c s="34" t="s">
        <v>441</v>
      </c>
      <c s="34" t="s">
        <v>2217</v>
      </c>
      <c s="35" t="s">
        <v>5</v>
      </c>
      <c s="6" t="s">
        <v>2216</v>
      </c>
      <c s="36" t="s">
        <v>73</v>
      </c>
      <c s="37">
        <v>1</v>
      </c>
      <c s="36">
        <v>0</v>
      </c>
      <c s="36">
        <f>ROUND(G214*H214,6)</f>
      </c>
      <c r="L214" s="38">
        <v>0</v>
      </c>
      <c s="32">
        <f>ROUND(ROUND(L214,2)*ROUND(G214,3),2)</f>
      </c>
      <c s="36" t="s">
        <v>104</v>
      </c>
      <c>
        <f>(M214*21)/100</f>
      </c>
      <c t="s">
        <v>27</v>
      </c>
    </row>
    <row r="215" spans="1:5" ht="12.75">
      <c r="A215" s="35" t="s">
        <v>55</v>
      </c>
      <c r="E215" s="39" t="s">
        <v>5</v>
      </c>
    </row>
    <row r="216" spans="1:5" ht="12.75">
      <c r="A216" s="35" t="s">
        <v>57</v>
      </c>
      <c r="E216" s="40" t="s">
        <v>831</v>
      </c>
    </row>
    <row r="217" spans="1:5" ht="12.75">
      <c r="A217" t="s">
        <v>58</v>
      </c>
      <c r="E217" s="39" t="s">
        <v>5</v>
      </c>
    </row>
    <row r="218" spans="1:16" ht="12.75">
      <c r="A218" t="s">
        <v>49</v>
      </c>
      <c s="34" t="s">
        <v>444</v>
      </c>
      <c s="34" t="s">
        <v>2218</v>
      </c>
      <c s="35" t="s">
        <v>5</v>
      </c>
      <c s="6" t="s">
        <v>2219</v>
      </c>
      <c s="36" t="s">
        <v>73</v>
      </c>
      <c s="37">
        <v>10</v>
      </c>
      <c s="36">
        <v>0</v>
      </c>
      <c s="36">
        <f>ROUND(G218*H218,6)</f>
      </c>
      <c r="L218" s="38">
        <v>0</v>
      </c>
      <c s="32">
        <f>ROUND(ROUND(L218,2)*ROUND(G218,3),2)</f>
      </c>
      <c s="36" t="s">
        <v>104</v>
      </c>
      <c>
        <f>(M218*21)/100</f>
      </c>
      <c t="s">
        <v>27</v>
      </c>
    </row>
    <row r="219" spans="1:5" ht="12.75">
      <c r="A219" s="35" t="s">
        <v>55</v>
      </c>
      <c r="E219" s="39" t="s">
        <v>5</v>
      </c>
    </row>
    <row r="220" spans="1:5" ht="12.75">
      <c r="A220" s="35" t="s">
        <v>57</v>
      </c>
      <c r="E220" s="40" t="s">
        <v>869</v>
      </c>
    </row>
    <row r="221" spans="1:5" ht="12.75">
      <c r="A221" t="s">
        <v>58</v>
      </c>
      <c r="E221" s="39" t="s">
        <v>5</v>
      </c>
    </row>
    <row r="222" spans="1:16" ht="12.75">
      <c r="A222" t="s">
        <v>49</v>
      </c>
      <c s="34" t="s">
        <v>448</v>
      </c>
      <c s="34" t="s">
        <v>2220</v>
      </c>
      <c s="35" t="s">
        <v>5</v>
      </c>
      <c s="6" t="s">
        <v>2219</v>
      </c>
      <c s="36" t="s">
        <v>73</v>
      </c>
      <c s="37">
        <v>10</v>
      </c>
      <c s="36">
        <v>0</v>
      </c>
      <c s="36">
        <f>ROUND(G222*H222,6)</f>
      </c>
      <c r="L222" s="38">
        <v>0</v>
      </c>
      <c s="32">
        <f>ROUND(ROUND(L222,2)*ROUND(G222,3),2)</f>
      </c>
      <c s="36" t="s">
        <v>104</v>
      </c>
      <c>
        <f>(M222*21)/100</f>
      </c>
      <c t="s">
        <v>27</v>
      </c>
    </row>
    <row r="223" spans="1:5" ht="12.75">
      <c r="A223" s="35" t="s">
        <v>55</v>
      </c>
      <c r="E223" s="39" t="s">
        <v>5</v>
      </c>
    </row>
    <row r="224" spans="1:5" ht="12.75">
      <c r="A224" s="35" t="s">
        <v>57</v>
      </c>
      <c r="E224" s="40" t="s">
        <v>869</v>
      </c>
    </row>
    <row r="225" spans="1:5" ht="12.75">
      <c r="A225" t="s">
        <v>58</v>
      </c>
      <c r="E225" s="39" t="s">
        <v>5</v>
      </c>
    </row>
    <row r="226" spans="1:16" ht="12.75">
      <c r="A226" t="s">
        <v>49</v>
      </c>
      <c s="34" t="s">
        <v>453</v>
      </c>
      <c s="34" t="s">
        <v>2221</v>
      </c>
      <c s="35" t="s">
        <v>5</v>
      </c>
      <c s="6" t="s">
        <v>2222</v>
      </c>
      <c s="36" t="s">
        <v>73</v>
      </c>
      <c s="37">
        <v>8</v>
      </c>
      <c s="36">
        <v>0</v>
      </c>
      <c s="36">
        <f>ROUND(G226*H226,6)</f>
      </c>
      <c r="L226" s="38">
        <v>0</v>
      </c>
      <c s="32">
        <f>ROUND(ROUND(L226,2)*ROUND(G226,3),2)</f>
      </c>
      <c s="36" t="s">
        <v>104</v>
      </c>
      <c>
        <f>(M226*21)/100</f>
      </c>
      <c t="s">
        <v>27</v>
      </c>
    </row>
    <row r="227" spans="1:5" ht="12.75">
      <c r="A227" s="35" t="s">
        <v>55</v>
      </c>
      <c r="E227" s="39" t="s">
        <v>5</v>
      </c>
    </row>
    <row r="228" spans="1:5" ht="12.75">
      <c r="A228" s="35" t="s">
        <v>57</v>
      </c>
      <c r="E228" s="40" t="s">
        <v>2106</v>
      </c>
    </row>
    <row r="229" spans="1:5" ht="12.75">
      <c r="A229" t="s">
        <v>58</v>
      </c>
      <c r="E229" s="39" t="s">
        <v>5</v>
      </c>
    </row>
    <row r="230" spans="1:16" ht="12.75">
      <c r="A230" t="s">
        <v>49</v>
      </c>
      <c s="34" t="s">
        <v>457</v>
      </c>
      <c s="34" t="s">
        <v>2223</v>
      </c>
      <c s="35" t="s">
        <v>5</v>
      </c>
      <c s="6" t="s">
        <v>2222</v>
      </c>
      <c s="36" t="s">
        <v>73</v>
      </c>
      <c s="37">
        <v>8</v>
      </c>
      <c s="36">
        <v>0</v>
      </c>
      <c s="36">
        <f>ROUND(G230*H230,6)</f>
      </c>
      <c r="L230" s="38">
        <v>0</v>
      </c>
      <c s="32">
        <f>ROUND(ROUND(L230,2)*ROUND(G230,3),2)</f>
      </c>
      <c s="36" t="s">
        <v>104</v>
      </c>
      <c>
        <f>(M230*21)/100</f>
      </c>
      <c t="s">
        <v>27</v>
      </c>
    </row>
    <row r="231" spans="1:5" ht="12.75">
      <c r="A231" s="35" t="s">
        <v>55</v>
      </c>
      <c r="E231" s="39" t="s">
        <v>5</v>
      </c>
    </row>
    <row r="232" spans="1:5" ht="12.75">
      <c r="A232" s="35" t="s">
        <v>57</v>
      </c>
      <c r="E232" s="40" t="s">
        <v>2106</v>
      </c>
    </row>
    <row r="233" spans="1:5" ht="12.75">
      <c r="A233" t="s">
        <v>58</v>
      </c>
      <c r="E233" s="39" t="s">
        <v>5</v>
      </c>
    </row>
    <row r="234" spans="1:16" ht="12.75">
      <c r="A234" t="s">
        <v>49</v>
      </c>
      <c s="34" t="s">
        <v>460</v>
      </c>
      <c s="34" t="s">
        <v>2224</v>
      </c>
      <c s="35" t="s">
        <v>5</v>
      </c>
      <c s="6" t="s">
        <v>2225</v>
      </c>
      <c s="36" t="s">
        <v>73</v>
      </c>
      <c s="37">
        <v>6</v>
      </c>
      <c s="36">
        <v>0</v>
      </c>
      <c s="36">
        <f>ROUND(G234*H234,6)</f>
      </c>
      <c r="L234" s="38">
        <v>0</v>
      </c>
      <c s="32">
        <f>ROUND(ROUND(L234,2)*ROUND(G234,3),2)</f>
      </c>
      <c s="36" t="s">
        <v>104</v>
      </c>
      <c>
        <f>(M234*21)/100</f>
      </c>
      <c t="s">
        <v>27</v>
      </c>
    </row>
    <row r="235" spans="1:5" ht="12.75">
      <c r="A235" s="35" t="s">
        <v>55</v>
      </c>
      <c r="E235" s="39" t="s">
        <v>5</v>
      </c>
    </row>
    <row r="236" spans="1:5" ht="12.75">
      <c r="A236" s="35" t="s">
        <v>57</v>
      </c>
      <c r="E236" s="40" t="s">
        <v>2205</v>
      </c>
    </row>
    <row r="237" spans="1:5" ht="12.75">
      <c r="A237" t="s">
        <v>58</v>
      </c>
      <c r="E237" s="39" t="s">
        <v>5</v>
      </c>
    </row>
    <row r="238" spans="1:16" ht="12.75">
      <c r="A238" t="s">
        <v>49</v>
      </c>
      <c s="34" t="s">
        <v>462</v>
      </c>
      <c s="34" t="s">
        <v>2226</v>
      </c>
      <c s="35" t="s">
        <v>5</v>
      </c>
      <c s="6" t="s">
        <v>2225</v>
      </c>
      <c s="36" t="s">
        <v>73</v>
      </c>
      <c s="37">
        <v>6</v>
      </c>
      <c s="36">
        <v>0</v>
      </c>
      <c s="36">
        <f>ROUND(G238*H238,6)</f>
      </c>
      <c r="L238" s="38">
        <v>0</v>
      </c>
      <c s="32">
        <f>ROUND(ROUND(L238,2)*ROUND(G238,3),2)</f>
      </c>
      <c s="36" t="s">
        <v>104</v>
      </c>
      <c>
        <f>(M238*21)/100</f>
      </c>
      <c t="s">
        <v>27</v>
      </c>
    </row>
    <row r="239" spans="1:5" ht="12.75">
      <c r="A239" s="35" t="s">
        <v>55</v>
      </c>
      <c r="E239" s="39" t="s">
        <v>5</v>
      </c>
    </row>
    <row r="240" spans="1:5" ht="12.75">
      <c r="A240" s="35" t="s">
        <v>57</v>
      </c>
      <c r="E240" s="40" t="s">
        <v>2205</v>
      </c>
    </row>
    <row r="241" spans="1:5" ht="12.75">
      <c r="A241" t="s">
        <v>58</v>
      </c>
      <c r="E241" s="39" t="s">
        <v>5</v>
      </c>
    </row>
    <row r="242" spans="1:16" ht="12.75">
      <c r="A242" t="s">
        <v>49</v>
      </c>
      <c s="34" t="s">
        <v>463</v>
      </c>
      <c s="34" t="s">
        <v>2227</v>
      </c>
      <c s="35" t="s">
        <v>5</v>
      </c>
      <c s="6" t="s">
        <v>2228</v>
      </c>
      <c s="36" t="s">
        <v>73</v>
      </c>
      <c s="37">
        <v>4</v>
      </c>
      <c s="36">
        <v>0</v>
      </c>
      <c s="36">
        <f>ROUND(G242*H242,6)</f>
      </c>
      <c r="L242" s="38">
        <v>0</v>
      </c>
      <c s="32">
        <f>ROUND(ROUND(L242,2)*ROUND(G242,3),2)</f>
      </c>
      <c s="36" t="s">
        <v>104</v>
      </c>
      <c>
        <f>(M242*21)/100</f>
      </c>
      <c t="s">
        <v>27</v>
      </c>
    </row>
    <row r="243" spans="1:5" ht="12.75">
      <c r="A243" s="35" t="s">
        <v>55</v>
      </c>
      <c r="E243" s="39" t="s">
        <v>5</v>
      </c>
    </row>
    <row r="244" spans="1:5" ht="12.75">
      <c r="A244" s="35" t="s">
        <v>57</v>
      </c>
      <c r="E244" s="40" t="s">
        <v>2213</v>
      </c>
    </row>
    <row r="245" spans="1:5" ht="12.75">
      <c r="A245" t="s">
        <v>58</v>
      </c>
      <c r="E245" s="39" t="s">
        <v>5</v>
      </c>
    </row>
    <row r="246" spans="1:16" ht="12.75">
      <c r="A246" t="s">
        <v>49</v>
      </c>
      <c s="34" t="s">
        <v>464</v>
      </c>
      <c s="34" t="s">
        <v>2229</v>
      </c>
      <c s="35" t="s">
        <v>5</v>
      </c>
      <c s="6" t="s">
        <v>2228</v>
      </c>
      <c s="36" t="s">
        <v>73</v>
      </c>
      <c s="37">
        <v>4</v>
      </c>
      <c s="36">
        <v>0</v>
      </c>
      <c s="36">
        <f>ROUND(G246*H246,6)</f>
      </c>
      <c r="L246" s="38">
        <v>0</v>
      </c>
      <c s="32">
        <f>ROUND(ROUND(L246,2)*ROUND(G246,3),2)</f>
      </c>
      <c s="36" t="s">
        <v>104</v>
      </c>
      <c>
        <f>(M246*21)/100</f>
      </c>
      <c t="s">
        <v>27</v>
      </c>
    </row>
    <row r="247" spans="1:5" ht="12.75">
      <c r="A247" s="35" t="s">
        <v>55</v>
      </c>
      <c r="E247" s="39" t="s">
        <v>5</v>
      </c>
    </row>
    <row r="248" spans="1:5" ht="12.75">
      <c r="A248" s="35" t="s">
        <v>57</v>
      </c>
      <c r="E248" s="40" t="s">
        <v>2213</v>
      </c>
    </row>
    <row r="249" spans="1:5" ht="12.75">
      <c r="A249" t="s">
        <v>58</v>
      </c>
      <c r="E249" s="39" t="s">
        <v>5</v>
      </c>
    </row>
    <row r="250" spans="1:16" ht="12.75">
      <c r="A250" t="s">
        <v>49</v>
      </c>
      <c s="34" t="s">
        <v>1279</v>
      </c>
      <c s="34" t="s">
        <v>2230</v>
      </c>
      <c s="35" t="s">
        <v>5</v>
      </c>
      <c s="6" t="s">
        <v>2231</v>
      </c>
      <c s="36" t="s">
        <v>73</v>
      </c>
      <c s="37">
        <v>10</v>
      </c>
      <c s="36">
        <v>0</v>
      </c>
      <c s="36">
        <f>ROUND(G250*H250,6)</f>
      </c>
      <c r="L250" s="38">
        <v>0</v>
      </c>
      <c s="32">
        <f>ROUND(ROUND(L250,2)*ROUND(G250,3),2)</f>
      </c>
      <c s="36" t="s">
        <v>104</v>
      </c>
      <c>
        <f>(M250*21)/100</f>
      </c>
      <c t="s">
        <v>27</v>
      </c>
    </row>
    <row r="251" spans="1:5" ht="12.75">
      <c r="A251" s="35" t="s">
        <v>55</v>
      </c>
      <c r="E251" s="39" t="s">
        <v>5</v>
      </c>
    </row>
    <row r="252" spans="1:5" ht="12.75">
      <c r="A252" s="35" t="s">
        <v>57</v>
      </c>
      <c r="E252" s="40" t="s">
        <v>869</v>
      </c>
    </row>
    <row r="253" spans="1:5" ht="12.75">
      <c r="A253" t="s">
        <v>58</v>
      </c>
      <c r="E253" s="39" t="s">
        <v>5</v>
      </c>
    </row>
    <row r="254" spans="1:16" ht="12.75">
      <c r="A254" t="s">
        <v>49</v>
      </c>
      <c s="34" t="s">
        <v>1281</v>
      </c>
      <c s="34" t="s">
        <v>2232</v>
      </c>
      <c s="35" t="s">
        <v>5</v>
      </c>
      <c s="6" t="s">
        <v>2231</v>
      </c>
      <c s="36" t="s">
        <v>73</v>
      </c>
      <c s="37">
        <v>10</v>
      </c>
      <c s="36">
        <v>0</v>
      </c>
      <c s="36">
        <f>ROUND(G254*H254,6)</f>
      </c>
      <c r="L254" s="38">
        <v>0</v>
      </c>
      <c s="32">
        <f>ROUND(ROUND(L254,2)*ROUND(G254,3),2)</f>
      </c>
      <c s="36" t="s">
        <v>104</v>
      </c>
      <c>
        <f>(M254*21)/100</f>
      </c>
      <c t="s">
        <v>27</v>
      </c>
    </row>
    <row r="255" spans="1:5" ht="12.75">
      <c r="A255" s="35" t="s">
        <v>55</v>
      </c>
      <c r="E255" s="39" t="s">
        <v>5</v>
      </c>
    </row>
    <row r="256" spans="1:5" ht="12.75">
      <c r="A256" s="35" t="s">
        <v>57</v>
      </c>
      <c r="E256" s="40" t="s">
        <v>869</v>
      </c>
    </row>
    <row r="257" spans="1:5" ht="12.75">
      <c r="A257" t="s">
        <v>58</v>
      </c>
      <c r="E257" s="39" t="s">
        <v>5</v>
      </c>
    </row>
    <row r="258" spans="1:16" ht="12.75">
      <c r="A258" t="s">
        <v>49</v>
      </c>
      <c s="34" t="s">
        <v>1283</v>
      </c>
      <c s="34" t="s">
        <v>2233</v>
      </c>
      <c s="35" t="s">
        <v>5</v>
      </c>
      <c s="6" t="s">
        <v>2234</v>
      </c>
      <c s="36" t="s">
        <v>64</v>
      </c>
      <c s="37">
        <v>32</v>
      </c>
      <c s="36">
        <v>0</v>
      </c>
      <c s="36">
        <f>ROUND(G258*H258,6)</f>
      </c>
      <c r="L258" s="38">
        <v>0</v>
      </c>
      <c s="32">
        <f>ROUND(ROUND(L258,2)*ROUND(G258,3),2)</f>
      </c>
      <c s="36" t="s">
        <v>104</v>
      </c>
      <c>
        <f>(M258*21)/100</f>
      </c>
      <c t="s">
        <v>27</v>
      </c>
    </row>
    <row r="259" spans="1:5" ht="12.75">
      <c r="A259" s="35" t="s">
        <v>55</v>
      </c>
      <c r="E259" s="39" t="s">
        <v>5</v>
      </c>
    </row>
    <row r="260" spans="1:5" ht="12.75">
      <c r="A260" s="35" t="s">
        <v>57</v>
      </c>
      <c r="E260" s="40" t="s">
        <v>2235</v>
      </c>
    </row>
    <row r="261" spans="1:5" ht="12.75">
      <c r="A261" t="s">
        <v>58</v>
      </c>
      <c r="E261" s="39" t="s">
        <v>5</v>
      </c>
    </row>
    <row r="262" spans="1:16" ht="12.75">
      <c r="A262" t="s">
        <v>49</v>
      </c>
      <c s="34" t="s">
        <v>1285</v>
      </c>
      <c s="34" t="s">
        <v>2236</v>
      </c>
      <c s="35" t="s">
        <v>5</v>
      </c>
      <c s="6" t="s">
        <v>2234</v>
      </c>
      <c s="36" t="s">
        <v>64</v>
      </c>
      <c s="37">
        <v>27</v>
      </c>
      <c s="36">
        <v>0</v>
      </c>
      <c s="36">
        <f>ROUND(G262*H262,6)</f>
      </c>
      <c r="L262" s="38">
        <v>0</v>
      </c>
      <c s="32">
        <f>ROUND(ROUND(L262,2)*ROUND(G262,3),2)</f>
      </c>
      <c s="36" t="s">
        <v>104</v>
      </c>
      <c>
        <f>(M262*21)/100</f>
      </c>
      <c t="s">
        <v>27</v>
      </c>
    </row>
    <row r="263" spans="1:5" ht="12.75">
      <c r="A263" s="35" t="s">
        <v>55</v>
      </c>
      <c r="E263" s="39" t="s">
        <v>5</v>
      </c>
    </row>
    <row r="264" spans="1:5" ht="12.75">
      <c r="A264" s="35" t="s">
        <v>57</v>
      </c>
      <c r="E264" s="40" t="s">
        <v>2237</v>
      </c>
    </row>
    <row r="265" spans="1:5" ht="12.75">
      <c r="A265" t="s">
        <v>58</v>
      </c>
      <c r="E265" s="39" t="s">
        <v>5</v>
      </c>
    </row>
    <row r="266" spans="1:16" ht="12.75">
      <c r="A266" t="s">
        <v>49</v>
      </c>
      <c s="34" t="s">
        <v>1287</v>
      </c>
      <c s="34" t="s">
        <v>2238</v>
      </c>
      <c s="35" t="s">
        <v>5</v>
      </c>
      <c s="6" t="s">
        <v>2239</v>
      </c>
      <c s="36" t="s">
        <v>64</v>
      </c>
      <c s="37">
        <v>27</v>
      </c>
      <c s="36">
        <v>0</v>
      </c>
      <c s="36">
        <f>ROUND(G266*H266,6)</f>
      </c>
      <c r="L266" s="38">
        <v>0</v>
      </c>
      <c s="32">
        <f>ROUND(ROUND(L266,2)*ROUND(G266,3),2)</f>
      </c>
      <c s="36" t="s">
        <v>104</v>
      </c>
      <c>
        <f>(M266*21)/100</f>
      </c>
      <c t="s">
        <v>27</v>
      </c>
    </row>
    <row r="267" spans="1:5" ht="12.75">
      <c r="A267" s="35" t="s">
        <v>55</v>
      </c>
      <c r="E267" s="39" t="s">
        <v>5</v>
      </c>
    </row>
    <row r="268" spans="1:5" ht="12.75">
      <c r="A268" s="35" t="s">
        <v>57</v>
      </c>
      <c r="E268" s="40" t="s">
        <v>2237</v>
      </c>
    </row>
    <row r="269" spans="1:5" ht="12.75">
      <c r="A269" t="s">
        <v>58</v>
      </c>
      <c r="E269" s="39" t="s">
        <v>5</v>
      </c>
    </row>
    <row r="270" spans="1:16" ht="12.75">
      <c r="A270" t="s">
        <v>49</v>
      </c>
      <c s="34" t="s">
        <v>1289</v>
      </c>
      <c s="34" t="s">
        <v>2240</v>
      </c>
      <c s="35" t="s">
        <v>5</v>
      </c>
      <c s="6" t="s">
        <v>2239</v>
      </c>
      <c s="36" t="s">
        <v>64</v>
      </c>
      <c s="37">
        <v>15</v>
      </c>
      <c s="36">
        <v>0</v>
      </c>
      <c s="36">
        <f>ROUND(G270*H270,6)</f>
      </c>
      <c r="L270" s="38">
        <v>0</v>
      </c>
      <c s="32">
        <f>ROUND(ROUND(L270,2)*ROUND(G270,3),2)</f>
      </c>
      <c s="36" t="s">
        <v>104</v>
      </c>
      <c>
        <f>(M270*21)/100</f>
      </c>
      <c t="s">
        <v>27</v>
      </c>
    </row>
    <row r="271" spans="1:5" ht="12.75">
      <c r="A271" s="35" t="s">
        <v>55</v>
      </c>
      <c r="E271" s="39" t="s">
        <v>5</v>
      </c>
    </row>
    <row r="272" spans="1:5" ht="12.75">
      <c r="A272" s="35" t="s">
        <v>57</v>
      </c>
      <c r="E272" s="40" t="s">
        <v>2241</v>
      </c>
    </row>
    <row r="273" spans="1:5" ht="12.75">
      <c r="A273" t="s">
        <v>58</v>
      </c>
      <c r="E273" s="39" t="s">
        <v>5</v>
      </c>
    </row>
    <row r="274" spans="1:16" ht="12.75">
      <c r="A274" t="s">
        <v>49</v>
      </c>
      <c s="34" t="s">
        <v>1291</v>
      </c>
      <c s="34" t="s">
        <v>2242</v>
      </c>
      <c s="35" t="s">
        <v>5</v>
      </c>
      <c s="6" t="s">
        <v>2243</v>
      </c>
      <c s="36" t="s">
        <v>64</v>
      </c>
      <c s="37">
        <v>21</v>
      </c>
      <c s="36">
        <v>0</v>
      </c>
      <c s="36">
        <f>ROUND(G274*H274,6)</f>
      </c>
      <c r="L274" s="38">
        <v>0</v>
      </c>
      <c s="32">
        <f>ROUND(ROUND(L274,2)*ROUND(G274,3),2)</f>
      </c>
      <c s="36" t="s">
        <v>104</v>
      </c>
      <c>
        <f>(M274*21)/100</f>
      </c>
      <c t="s">
        <v>27</v>
      </c>
    </row>
    <row r="275" spans="1:5" ht="12.75">
      <c r="A275" s="35" t="s">
        <v>55</v>
      </c>
      <c r="E275" s="39" t="s">
        <v>5</v>
      </c>
    </row>
    <row r="276" spans="1:5" ht="12.75">
      <c r="A276" s="35" t="s">
        <v>57</v>
      </c>
      <c r="E276" s="40" t="s">
        <v>2244</v>
      </c>
    </row>
    <row r="277" spans="1:5" ht="12.75">
      <c r="A277" t="s">
        <v>58</v>
      </c>
      <c r="E277" s="39" t="s">
        <v>5</v>
      </c>
    </row>
    <row r="278" spans="1:16" ht="12.75">
      <c r="A278" t="s">
        <v>49</v>
      </c>
      <c s="34" t="s">
        <v>1293</v>
      </c>
      <c s="34" t="s">
        <v>2245</v>
      </c>
      <c s="35" t="s">
        <v>5</v>
      </c>
      <c s="6" t="s">
        <v>2246</v>
      </c>
      <c s="36" t="s">
        <v>64</v>
      </c>
      <c s="37">
        <v>34</v>
      </c>
      <c s="36">
        <v>0</v>
      </c>
      <c s="36">
        <f>ROUND(G278*H278,6)</f>
      </c>
      <c r="L278" s="38">
        <v>0</v>
      </c>
      <c s="32">
        <f>ROUND(ROUND(L278,2)*ROUND(G278,3),2)</f>
      </c>
      <c s="36" t="s">
        <v>104</v>
      </c>
      <c>
        <f>(M278*21)/100</f>
      </c>
      <c t="s">
        <v>27</v>
      </c>
    </row>
    <row r="279" spans="1:5" ht="12.75">
      <c r="A279" s="35" t="s">
        <v>55</v>
      </c>
      <c r="E279" s="39" t="s">
        <v>5</v>
      </c>
    </row>
    <row r="280" spans="1:5" ht="12.75">
      <c r="A280" s="35" t="s">
        <v>57</v>
      </c>
      <c r="E280" s="40" t="s">
        <v>2247</v>
      </c>
    </row>
    <row r="281" spans="1:5" ht="12.75">
      <c r="A281" t="s">
        <v>58</v>
      </c>
      <c r="E281" s="39" t="s">
        <v>5</v>
      </c>
    </row>
    <row r="282" spans="1:16" ht="12.75">
      <c r="A282" t="s">
        <v>49</v>
      </c>
      <c s="34" t="s">
        <v>1295</v>
      </c>
      <c s="34" t="s">
        <v>2248</v>
      </c>
      <c s="35" t="s">
        <v>5</v>
      </c>
      <c s="6" t="s">
        <v>2249</v>
      </c>
      <c s="36" t="s">
        <v>64</v>
      </c>
      <c s="37">
        <v>226</v>
      </c>
      <c s="36">
        <v>0</v>
      </c>
      <c s="36">
        <f>ROUND(G282*H282,6)</f>
      </c>
      <c r="L282" s="38">
        <v>0</v>
      </c>
      <c s="32">
        <f>ROUND(ROUND(L282,2)*ROUND(G282,3),2)</f>
      </c>
      <c s="36" t="s">
        <v>104</v>
      </c>
      <c>
        <f>(M282*21)/100</f>
      </c>
      <c t="s">
        <v>27</v>
      </c>
    </row>
    <row r="283" spans="1:5" ht="12.75">
      <c r="A283" s="35" t="s">
        <v>55</v>
      </c>
      <c r="E283" s="39" t="s">
        <v>5</v>
      </c>
    </row>
    <row r="284" spans="1:5" ht="12.75">
      <c r="A284" s="35" t="s">
        <v>57</v>
      </c>
      <c r="E284" s="40" t="s">
        <v>2250</v>
      </c>
    </row>
    <row r="285" spans="1:5" ht="12.75">
      <c r="A285" t="s">
        <v>58</v>
      </c>
      <c r="E285" s="39" t="s">
        <v>5</v>
      </c>
    </row>
    <row r="286" spans="1:16" ht="12.75">
      <c r="A286" t="s">
        <v>49</v>
      </c>
      <c s="34" t="s">
        <v>1297</v>
      </c>
      <c s="34" t="s">
        <v>2251</v>
      </c>
      <c s="35" t="s">
        <v>5</v>
      </c>
      <c s="6" t="s">
        <v>2249</v>
      </c>
      <c s="36" t="s">
        <v>64</v>
      </c>
      <c s="37">
        <v>187</v>
      </c>
      <c s="36">
        <v>0</v>
      </c>
      <c s="36">
        <f>ROUND(G286*H286,6)</f>
      </c>
      <c r="L286" s="38">
        <v>0</v>
      </c>
      <c s="32">
        <f>ROUND(ROUND(L286,2)*ROUND(G286,3),2)</f>
      </c>
      <c s="36" t="s">
        <v>104</v>
      </c>
      <c>
        <f>(M286*21)/100</f>
      </c>
      <c t="s">
        <v>27</v>
      </c>
    </row>
    <row r="287" spans="1:5" ht="12.75">
      <c r="A287" s="35" t="s">
        <v>55</v>
      </c>
      <c r="E287" s="39" t="s">
        <v>5</v>
      </c>
    </row>
    <row r="288" spans="1:5" ht="12.75">
      <c r="A288" s="35" t="s">
        <v>57</v>
      </c>
      <c r="E288" s="40" t="s">
        <v>2252</v>
      </c>
    </row>
    <row r="289" spans="1:5" ht="25.5">
      <c r="A289" t="s">
        <v>58</v>
      </c>
      <c r="E289" s="39" t="s">
        <v>2253</v>
      </c>
    </row>
    <row r="290" spans="1:16" ht="12.75">
      <c r="A290" t="s">
        <v>49</v>
      </c>
      <c s="34" t="s">
        <v>1299</v>
      </c>
      <c s="34" t="s">
        <v>2254</v>
      </c>
      <c s="35" t="s">
        <v>5</v>
      </c>
      <c s="6" t="s">
        <v>2255</v>
      </c>
      <c s="36" t="s">
        <v>64</v>
      </c>
      <c s="37">
        <v>54</v>
      </c>
      <c s="36">
        <v>0</v>
      </c>
      <c s="36">
        <f>ROUND(G290*H290,6)</f>
      </c>
      <c r="L290" s="38">
        <v>0</v>
      </c>
      <c s="32">
        <f>ROUND(ROUND(L290,2)*ROUND(G290,3),2)</f>
      </c>
      <c s="36" t="s">
        <v>104</v>
      </c>
      <c>
        <f>(M290*21)/100</f>
      </c>
      <c t="s">
        <v>27</v>
      </c>
    </row>
    <row r="291" spans="1:5" ht="12.75">
      <c r="A291" s="35" t="s">
        <v>55</v>
      </c>
      <c r="E291" s="39" t="s">
        <v>5</v>
      </c>
    </row>
    <row r="292" spans="1:5" ht="12.75">
      <c r="A292" s="35" t="s">
        <v>57</v>
      </c>
      <c r="E292" s="40" t="s">
        <v>2256</v>
      </c>
    </row>
    <row r="293" spans="1:5" ht="12.75">
      <c r="A293" t="s">
        <v>58</v>
      </c>
      <c r="E293" s="39" t="s">
        <v>5</v>
      </c>
    </row>
    <row r="294" spans="1:16" ht="12.75">
      <c r="A294" t="s">
        <v>49</v>
      </c>
      <c s="34" t="s">
        <v>1301</v>
      </c>
      <c s="34" t="s">
        <v>2257</v>
      </c>
      <c s="35" t="s">
        <v>5</v>
      </c>
      <c s="6" t="s">
        <v>2255</v>
      </c>
      <c s="36" t="s">
        <v>64</v>
      </c>
      <c s="37">
        <v>34</v>
      </c>
      <c s="36">
        <v>0</v>
      </c>
      <c s="36">
        <f>ROUND(G294*H294,6)</f>
      </c>
      <c r="L294" s="38">
        <v>0</v>
      </c>
      <c s="32">
        <f>ROUND(ROUND(L294,2)*ROUND(G294,3),2)</f>
      </c>
      <c s="36" t="s">
        <v>104</v>
      </c>
      <c>
        <f>(M294*21)/100</f>
      </c>
      <c t="s">
        <v>27</v>
      </c>
    </row>
    <row r="295" spans="1:5" ht="12.75">
      <c r="A295" s="35" t="s">
        <v>55</v>
      </c>
      <c r="E295" s="39" t="s">
        <v>5</v>
      </c>
    </row>
    <row r="296" spans="1:5" ht="12.75">
      <c r="A296" s="35" t="s">
        <v>57</v>
      </c>
      <c r="E296" s="40" t="s">
        <v>2247</v>
      </c>
    </row>
    <row r="297" spans="1:5" ht="12.75">
      <c r="A297" t="s">
        <v>58</v>
      </c>
      <c r="E297" s="39" t="s">
        <v>5</v>
      </c>
    </row>
    <row r="298" spans="1:16" ht="12.75">
      <c r="A298" t="s">
        <v>49</v>
      </c>
      <c s="34" t="s">
        <v>1303</v>
      </c>
      <c s="34" t="s">
        <v>2258</v>
      </c>
      <c s="35" t="s">
        <v>5</v>
      </c>
      <c s="6" t="s">
        <v>2259</v>
      </c>
      <c s="36" t="s">
        <v>64</v>
      </c>
      <c s="37">
        <v>25</v>
      </c>
      <c s="36">
        <v>0</v>
      </c>
      <c s="36">
        <f>ROUND(G298*H298,6)</f>
      </c>
      <c r="L298" s="38">
        <v>0</v>
      </c>
      <c s="32">
        <f>ROUND(ROUND(L298,2)*ROUND(G298,3),2)</f>
      </c>
      <c s="36" t="s">
        <v>104</v>
      </c>
      <c>
        <f>(M298*21)/100</f>
      </c>
      <c t="s">
        <v>27</v>
      </c>
    </row>
    <row r="299" spans="1:5" ht="12.75">
      <c r="A299" s="35" t="s">
        <v>55</v>
      </c>
      <c r="E299" s="39" t="s">
        <v>5</v>
      </c>
    </row>
    <row r="300" spans="1:5" ht="12.75">
      <c r="A300" s="35" t="s">
        <v>57</v>
      </c>
      <c r="E300" s="40" t="s">
        <v>2260</v>
      </c>
    </row>
    <row r="301" spans="1:5" ht="12.75">
      <c r="A301" t="s">
        <v>58</v>
      </c>
      <c r="E301" s="39" t="s">
        <v>5</v>
      </c>
    </row>
    <row r="302" spans="1:16" ht="12.75">
      <c r="A302" t="s">
        <v>49</v>
      </c>
      <c s="34" t="s">
        <v>1306</v>
      </c>
      <c s="34" t="s">
        <v>2261</v>
      </c>
      <c s="35" t="s">
        <v>5</v>
      </c>
      <c s="6" t="s">
        <v>2262</v>
      </c>
      <c s="36" t="s">
        <v>64</v>
      </c>
      <c s="37">
        <v>47</v>
      </c>
      <c s="36">
        <v>0</v>
      </c>
      <c s="36">
        <f>ROUND(G302*H302,6)</f>
      </c>
      <c r="L302" s="38">
        <v>0</v>
      </c>
      <c s="32">
        <f>ROUND(ROUND(L302,2)*ROUND(G302,3),2)</f>
      </c>
      <c s="36" t="s">
        <v>104</v>
      </c>
      <c>
        <f>(M302*21)/100</f>
      </c>
      <c t="s">
        <v>27</v>
      </c>
    </row>
    <row r="303" spans="1:5" ht="12.75">
      <c r="A303" s="35" t="s">
        <v>55</v>
      </c>
      <c r="E303" s="39" t="s">
        <v>5</v>
      </c>
    </row>
    <row r="304" spans="1:5" ht="12.75">
      <c r="A304" s="35" t="s">
        <v>57</v>
      </c>
      <c r="E304" s="40" t="s">
        <v>2263</v>
      </c>
    </row>
    <row r="305" spans="1:5" ht="12.75">
      <c r="A305" t="s">
        <v>58</v>
      </c>
      <c r="E305" s="39" t="s">
        <v>5</v>
      </c>
    </row>
    <row r="306" spans="1:16" ht="12.75">
      <c r="A306" t="s">
        <v>49</v>
      </c>
      <c s="34" t="s">
        <v>1308</v>
      </c>
      <c s="34" t="s">
        <v>2264</v>
      </c>
      <c s="35" t="s">
        <v>5</v>
      </c>
      <c s="6" t="s">
        <v>2265</v>
      </c>
      <c s="36" t="s">
        <v>64</v>
      </c>
      <c s="37">
        <v>39</v>
      </c>
      <c s="36">
        <v>0</v>
      </c>
      <c s="36">
        <f>ROUND(G306*H306,6)</f>
      </c>
      <c r="L306" s="38">
        <v>0</v>
      </c>
      <c s="32">
        <f>ROUND(ROUND(L306,2)*ROUND(G306,3),2)</f>
      </c>
      <c s="36" t="s">
        <v>104</v>
      </c>
      <c>
        <f>(M306*21)/100</f>
      </c>
      <c t="s">
        <v>27</v>
      </c>
    </row>
    <row r="307" spans="1:5" ht="12.75">
      <c r="A307" s="35" t="s">
        <v>55</v>
      </c>
      <c r="E307" s="39" t="s">
        <v>5</v>
      </c>
    </row>
    <row r="308" spans="1:5" ht="12.75">
      <c r="A308" s="35" t="s">
        <v>57</v>
      </c>
      <c r="E308" s="40" t="s">
        <v>2266</v>
      </c>
    </row>
    <row r="309" spans="1:5" ht="12.75">
      <c r="A309" t="s">
        <v>58</v>
      </c>
      <c r="E309" s="39" t="s">
        <v>5</v>
      </c>
    </row>
    <row r="310" spans="1:16" ht="12.75">
      <c r="A310" t="s">
        <v>49</v>
      </c>
      <c s="34" t="s">
        <v>1310</v>
      </c>
      <c s="34" t="s">
        <v>2267</v>
      </c>
      <c s="35" t="s">
        <v>5</v>
      </c>
      <c s="6" t="s">
        <v>2268</v>
      </c>
      <c s="36" t="s">
        <v>64</v>
      </c>
      <c s="37">
        <v>40</v>
      </c>
      <c s="36">
        <v>0</v>
      </c>
      <c s="36">
        <f>ROUND(G310*H310,6)</f>
      </c>
      <c r="L310" s="38">
        <v>0</v>
      </c>
      <c s="32">
        <f>ROUND(ROUND(L310,2)*ROUND(G310,3),2)</f>
      </c>
      <c s="36" t="s">
        <v>104</v>
      </c>
      <c>
        <f>(M310*21)/100</f>
      </c>
      <c t="s">
        <v>27</v>
      </c>
    </row>
    <row r="311" spans="1:5" ht="12.75">
      <c r="A311" s="35" t="s">
        <v>55</v>
      </c>
      <c r="E311" s="39" t="s">
        <v>5</v>
      </c>
    </row>
    <row r="312" spans="1:5" ht="12.75">
      <c r="A312" s="35" t="s">
        <v>57</v>
      </c>
      <c r="E312" s="40" t="s">
        <v>2269</v>
      </c>
    </row>
    <row r="313" spans="1:5" ht="12.75">
      <c r="A313" t="s">
        <v>58</v>
      </c>
      <c r="E313" s="39" t="s">
        <v>5</v>
      </c>
    </row>
    <row r="314" spans="1:16" ht="12.75">
      <c r="A314" t="s">
        <v>49</v>
      </c>
      <c s="34" t="s">
        <v>1312</v>
      </c>
      <c s="34" t="s">
        <v>2270</v>
      </c>
      <c s="35" t="s">
        <v>5</v>
      </c>
      <c s="6" t="s">
        <v>2271</v>
      </c>
      <c s="36" t="s">
        <v>64</v>
      </c>
      <c s="37">
        <v>2</v>
      </c>
      <c s="36">
        <v>0</v>
      </c>
      <c s="36">
        <f>ROUND(G314*H314,6)</f>
      </c>
      <c r="L314" s="38">
        <v>0</v>
      </c>
      <c s="32">
        <f>ROUND(ROUND(L314,2)*ROUND(G314,3),2)</f>
      </c>
      <c s="36" t="s">
        <v>104</v>
      </c>
      <c>
        <f>(M314*21)/100</f>
      </c>
      <c t="s">
        <v>27</v>
      </c>
    </row>
    <row r="315" spans="1:5" ht="12.75">
      <c r="A315" s="35" t="s">
        <v>55</v>
      </c>
      <c r="E315" s="39" t="s">
        <v>5</v>
      </c>
    </row>
    <row r="316" spans="1:5" ht="12.75">
      <c r="A316" s="35" t="s">
        <v>57</v>
      </c>
      <c r="E316" s="40" t="s">
        <v>895</v>
      </c>
    </row>
    <row r="317" spans="1:5" ht="12.75">
      <c r="A317" t="s">
        <v>58</v>
      </c>
      <c r="E317" s="39" t="s">
        <v>5</v>
      </c>
    </row>
    <row r="318" spans="1:16" ht="12.75">
      <c r="A318" t="s">
        <v>49</v>
      </c>
      <c s="34" t="s">
        <v>1314</v>
      </c>
      <c s="34" t="s">
        <v>2272</v>
      </c>
      <c s="35" t="s">
        <v>5</v>
      </c>
      <c s="6" t="s">
        <v>2273</v>
      </c>
      <c s="36" t="s">
        <v>69</v>
      </c>
      <c s="37">
        <v>25</v>
      </c>
      <c s="36">
        <v>0</v>
      </c>
      <c s="36">
        <f>ROUND(G318*H318,6)</f>
      </c>
      <c r="L318" s="38">
        <v>0</v>
      </c>
      <c s="32">
        <f>ROUND(ROUND(L318,2)*ROUND(G318,3),2)</f>
      </c>
      <c s="36" t="s">
        <v>104</v>
      </c>
      <c>
        <f>(M318*21)/100</f>
      </c>
      <c t="s">
        <v>27</v>
      </c>
    </row>
    <row r="319" spans="1:5" ht="12.75">
      <c r="A319" s="35" t="s">
        <v>55</v>
      </c>
      <c r="E319" s="39" t="s">
        <v>5</v>
      </c>
    </row>
    <row r="320" spans="1:5" ht="12.75">
      <c r="A320" s="35" t="s">
        <v>57</v>
      </c>
      <c r="E320" s="40" t="s">
        <v>2260</v>
      </c>
    </row>
    <row r="321" spans="1:5" ht="12.75">
      <c r="A321" t="s">
        <v>58</v>
      </c>
      <c r="E321" s="39" t="s">
        <v>5</v>
      </c>
    </row>
    <row r="322" spans="1:16" ht="12.75">
      <c r="A322" t="s">
        <v>49</v>
      </c>
      <c s="34" t="s">
        <v>1316</v>
      </c>
      <c s="34" t="s">
        <v>2274</v>
      </c>
      <c s="35" t="s">
        <v>5</v>
      </c>
      <c s="6" t="s">
        <v>2275</v>
      </c>
      <c s="36" t="s">
        <v>830</v>
      </c>
      <c s="37">
        <v>1</v>
      </c>
      <c s="36">
        <v>0</v>
      </c>
      <c s="36">
        <f>ROUND(G322*H322,6)</f>
      </c>
      <c r="L322" s="38">
        <v>0</v>
      </c>
      <c s="32">
        <f>ROUND(ROUND(L322,2)*ROUND(G322,3),2)</f>
      </c>
      <c s="36" t="s">
        <v>104</v>
      </c>
      <c>
        <f>(M322*21)/100</f>
      </c>
      <c t="s">
        <v>27</v>
      </c>
    </row>
    <row r="323" spans="1:5" ht="12.75">
      <c r="A323" s="35" t="s">
        <v>55</v>
      </c>
      <c r="E323" s="39" t="s">
        <v>5</v>
      </c>
    </row>
    <row r="324" spans="1:5" ht="12.75">
      <c r="A324" s="35" t="s">
        <v>57</v>
      </c>
      <c r="E324" s="40" t="s">
        <v>831</v>
      </c>
    </row>
    <row r="325" spans="1:5" ht="12.75">
      <c r="A325" t="s">
        <v>58</v>
      </c>
      <c r="E325" s="39" t="s">
        <v>5</v>
      </c>
    </row>
    <row r="326" spans="1:16" ht="12.75">
      <c r="A326" t="s">
        <v>49</v>
      </c>
      <c s="34" t="s">
        <v>1318</v>
      </c>
      <c s="34" t="s">
        <v>2276</v>
      </c>
      <c s="35" t="s">
        <v>5</v>
      </c>
      <c s="6" t="s">
        <v>2275</v>
      </c>
      <c s="36" t="s">
        <v>830</v>
      </c>
      <c s="37">
        <v>1</v>
      </c>
      <c s="36">
        <v>0</v>
      </c>
      <c s="36">
        <f>ROUND(G326*H326,6)</f>
      </c>
      <c r="L326" s="38">
        <v>0</v>
      </c>
      <c s="32">
        <f>ROUND(ROUND(L326,2)*ROUND(G326,3),2)</f>
      </c>
      <c s="36" t="s">
        <v>104</v>
      </c>
      <c>
        <f>(M326*21)/100</f>
      </c>
      <c t="s">
        <v>27</v>
      </c>
    </row>
    <row r="327" spans="1:5" ht="12.75">
      <c r="A327" s="35" t="s">
        <v>55</v>
      </c>
      <c r="E327" s="39" t="s">
        <v>5</v>
      </c>
    </row>
    <row r="328" spans="1:5" ht="12.75">
      <c r="A328" s="35" t="s">
        <v>57</v>
      </c>
      <c r="E328" s="40" t="s">
        <v>831</v>
      </c>
    </row>
    <row r="329" spans="1:5" ht="12.75">
      <c r="A329" t="s">
        <v>58</v>
      </c>
      <c r="E329" s="39" t="s">
        <v>5</v>
      </c>
    </row>
    <row r="330" spans="1:16" ht="12.75">
      <c r="A330" t="s">
        <v>49</v>
      </c>
      <c s="34" t="s">
        <v>1320</v>
      </c>
      <c s="34" t="s">
        <v>2277</v>
      </c>
      <c s="35" t="s">
        <v>5</v>
      </c>
      <c s="6" t="s">
        <v>2278</v>
      </c>
      <c s="36" t="s">
        <v>64</v>
      </c>
      <c s="37">
        <v>63</v>
      </c>
      <c s="36">
        <v>0</v>
      </c>
      <c s="36">
        <f>ROUND(G330*H330,6)</f>
      </c>
      <c r="L330" s="38">
        <v>0</v>
      </c>
      <c s="32">
        <f>ROUND(ROUND(L330,2)*ROUND(G330,3),2)</f>
      </c>
      <c s="36" t="s">
        <v>104</v>
      </c>
      <c>
        <f>(M330*21)/100</f>
      </c>
      <c t="s">
        <v>27</v>
      </c>
    </row>
    <row r="331" spans="1:5" ht="12.75">
      <c r="A331" s="35" t="s">
        <v>55</v>
      </c>
      <c r="E331" s="39" t="s">
        <v>5</v>
      </c>
    </row>
    <row r="332" spans="1:5" ht="12.75">
      <c r="A332" s="35" t="s">
        <v>57</v>
      </c>
      <c r="E332" s="40" t="s">
        <v>2279</v>
      </c>
    </row>
    <row r="333" spans="1:5" ht="76.5">
      <c r="A333" t="s">
        <v>58</v>
      </c>
      <c r="E333" s="39" t="s">
        <v>2280</v>
      </c>
    </row>
    <row r="334" spans="1:16" ht="25.5">
      <c r="A334" t="s">
        <v>49</v>
      </c>
      <c s="34" t="s">
        <v>1322</v>
      </c>
      <c s="34" t="s">
        <v>2281</v>
      </c>
      <c s="35" t="s">
        <v>5</v>
      </c>
      <c s="6" t="s">
        <v>2282</v>
      </c>
      <c s="36" t="s">
        <v>64</v>
      </c>
      <c s="37">
        <v>76</v>
      </c>
      <c s="36">
        <v>0</v>
      </c>
      <c s="36">
        <f>ROUND(G334*H334,6)</f>
      </c>
      <c r="L334" s="38">
        <v>0</v>
      </c>
      <c s="32">
        <f>ROUND(ROUND(L334,2)*ROUND(G334,3),2)</f>
      </c>
      <c s="36" t="s">
        <v>104</v>
      </c>
      <c>
        <f>(M334*21)/100</f>
      </c>
      <c t="s">
        <v>27</v>
      </c>
    </row>
    <row r="335" spans="1:5" ht="12.75">
      <c r="A335" s="35" t="s">
        <v>55</v>
      </c>
      <c r="E335" s="39" t="s">
        <v>5</v>
      </c>
    </row>
    <row r="336" spans="1:5" ht="12.75">
      <c r="A336" s="35" t="s">
        <v>57</v>
      </c>
      <c r="E336" s="40" t="s">
        <v>2283</v>
      </c>
    </row>
    <row r="337" spans="1:5" ht="76.5">
      <c r="A337" t="s">
        <v>58</v>
      </c>
      <c r="E337" s="39" t="s">
        <v>2280</v>
      </c>
    </row>
    <row r="338" spans="1:16" ht="12.75">
      <c r="A338" t="s">
        <v>49</v>
      </c>
      <c s="34" t="s">
        <v>1324</v>
      </c>
      <c s="34" t="s">
        <v>2284</v>
      </c>
      <c s="35" t="s">
        <v>5</v>
      </c>
      <c s="6" t="s">
        <v>2285</v>
      </c>
      <c s="36" t="s">
        <v>64</v>
      </c>
      <c s="37">
        <v>32</v>
      </c>
      <c s="36">
        <v>0</v>
      </c>
      <c s="36">
        <f>ROUND(G338*H338,6)</f>
      </c>
      <c r="L338" s="38">
        <v>0</v>
      </c>
      <c s="32">
        <f>ROUND(ROUND(L338,2)*ROUND(G338,3),2)</f>
      </c>
      <c s="36" t="s">
        <v>104</v>
      </c>
      <c>
        <f>(M338*21)/100</f>
      </c>
      <c t="s">
        <v>27</v>
      </c>
    </row>
    <row r="339" spans="1:5" ht="12.75">
      <c r="A339" s="35" t="s">
        <v>55</v>
      </c>
      <c r="E339" s="39" t="s">
        <v>5</v>
      </c>
    </row>
    <row r="340" spans="1:5" ht="12.75">
      <c r="A340" s="35" t="s">
        <v>57</v>
      </c>
      <c r="E340" s="40" t="s">
        <v>2235</v>
      </c>
    </row>
    <row r="341" spans="1:5" ht="89.25">
      <c r="A341" t="s">
        <v>58</v>
      </c>
      <c r="E341" s="39" t="s">
        <v>2286</v>
      </c>
    </row>
    <row r="342" spans="1:16" ht="12.75">
      <c r="A342" t="s">
        <v>49</v>
      </c>
      <c s="34" t="s">
        <v>1326</v>
      </c>
      <c s="34" t="s">
        <v>2287</v>
      </c>
      <c s="35" t="s">
        <v>5</v>
      </c>
      <c s="6" t="s">
        <v>2288</v>
      </c>
      <c s="36" t="s">
        <v>64</v>
      </c>
      <c s="37">
        <v>27</v>
      </c>
      <c s="36">
        <v>0</v>
      </c>
      <c s="36">
        <f>ROUND(G342*H342,6)</f>
      </c>
      <c r="L342" s="38">
        <v>0</v>
      </c>
      <c s="32">
        <f>ROUND(ROUND(L342,2)*ROUND(G342,3),2)</f>
      </c>
      <c s="36" t="s">
        <v>104</v>
      </c>
      <c>
        <f>(M342*21)/100</f>
      </c>
      <c t="s">
        <v>27</v>
      </c>
    </row>
    <row r="343" spans="1:5" ht="12.75">
      <c r="A343" s="35" t="s">
        <v>55</v>
      </c>
      <c r="E343" s="39" t="s">
        <v>5</v>
      </c>
    </row>
    <row r="344" spans="1:5" ht="12.75">
      <c r="A344" s="35" t="s">
        <v>57</v>
      </c>
      <c r="E344" s="40" t="s">
        <v>2237</v>
      </c>
    </row>
    <row r="345" spans="1:5" ht="89.25">
      <c r="A345" t="s">
        <v>58</v>
      </c>
      <c r="E345" s="39" t="s">
        <v>2286</v>
      </c>
    </row>
    <row r="346" spans="1:16" ht="12.75">
      <c r="A346" t="s">
        <v>49</v>
      </c>
      <c s="34" t="s">
        <v>1328</v>
      </c>
      <c s="34" t="s">
        <v>2289</v>
      </c>
      <c s="35" t="s">
        <v>5</v>
      </c>
      <c s="6" t="s">
        <v>2290</v>
      </c>
      <c s="36" t="s">
        <v>64</v>
      </c>
      <c s="37">
        <v>27</v>
      </c>
      <c s="36">
        <v>0</v>
      </c>
      <c s="36">
        <f>ROUND(G346*H346,6)</f>
      </c>
      <c r="L346" s="38">
        <v>0</v>
      </c>
      <c s="32">
        <f>ROUND(ROUND(L346,2)*ROUND(G346,3),2)</f>
      </c>
      <c s="36" t="s">
        <v>104</v>
      </c>
      <c>
        <f>(M346*21)/100</f>
      </c>
      <c t="s">
        <v>27</v>
      </c>
    </row>
    <row r="347" spans="1:5" ht="12.75">
      <c r="A347" s="35" t="s">
        <v>55</v>
      </c>
      <c r="E347" s="39" t="s">
        <v>5</v>
      </c>
    </row>
    <row r="348" spans="1:5" ht="12.75">
      <c r="A348" s="35" t="s">
        <v>57</v>
      </c>
      <c r="E348" s="40" t="s">
        <v>2237</v>
      </c>
    </row>
    <row r="349" spans="1:5" ht="89.25">
      <c r="A349" t="s">
        <v>58</v>
      </c>
      <c r="E349" s="39" t="s">
        <v>2291</v>
      </c>
    </row>
    <row r="350" spans="1:16" ht="12.75">
      <c r="A350" t="s">
        <v>49</v>
      </c>
      <c s="34" t="s">
        <v>1330</v>
      </c>
      <c s="34" t="s">
        <v>2292</v>
      </c>
      <c s="35" t="s">
        <v>5</v>
      </c>
      <c s="6" t="s">
        <v>2290</v>
      </c>
      <c s="36" t="s">
        <v>64</v>
      </c>
      <c s="37">
        <v>15</v>
      </c>
      <c s="36">
        <v>0</v>
      </c>
      <c s="36">
        <f>ROUND(G350*H350,6)</f>
      </c>
      <c r="L350" s="38">
        <v>0</v>
      </c>
      <c s="32">
        <f>ROUND(ROUND(L350,2)*ROUND(G350,3),2)</f>
      </c>
      <c s="36" t="s">
        <v>104</v>
      </c>
      <c>
        <f>(M350*21)/100</f>
      </c>
      <c t="s">
        <v>27</v>
      </c>
    </row>
    <row r="351" spans="1:5" ht="12.75">
      <c r="A351" s="35" t="s">
        <v>55</v>
      </c>
      <c r="E351" s="39" t="s">
        <v>5</v>
      </c>
    </row>
    <row r="352" spans="1:5" ht="12.75">
      <c r="A352" s="35" t="s">
        <v>57</v>
      </c>
      <c r="E352" s="40" t="s">
        <v>2241</v>
      </c>
    </row>
    <row r="353" spans="1:5" ht="89.25">
      <c r="A353" t="s">
        <v>58</v>
      </c>
      <c r="E353" s="39" t="s">
        <v>2291</v>
      </c>
    </row>
    <row r="354" spans="1:16" ht="12.75">
      <c r="A354" t="s">
        <v>49</v>
      </c>
      <c s="34" t="s">
        <v>1332</v>
      </c>
      <c s="34" t="s">
        <v>2293</v>
      </c>
      <c s="35" t="s">
        <v>5</v>
      </c>
      <c s="6" t="s">
        <v>2294</v>
      </c>
      <c s="36" t="s">
        <v>64</v>
      </c>
      <c s="37">
        <v>21</v>
      </c>
      <c s="36">
        <v>0</v>
      </c>
      <c s="36">
        <f>ROUND(G354*H354,6)</f>
      </c>
      <c r="L354" s="38">
        <v>0</v>
      </c>
      <c s="32">
        <f>ROUND(ROUND(L354,2)*ROUND(G354,3),2)</f>
      </c>
      <c s="36" t="s">
        <v>104</v>
      </c>
      <c>
        <f>(M354*21)/100</f>
      </c>
      <c t="s">
        <v>27</v>
      </c>
    </row>
    <row r="355" spans="1:5" ht="12.75">
      <c r="A355" s="35" t="s">
        <v>55</v>
      </c>
      <c r="E355" s="39" t="s">
        <v>5</v>
      </c>
    </row>
    <row r="356" spans="1:5" ht="25.5">
      <c r="A356" s="35" t="s">
        <v>57</v>
      </c>
      <c r="E356" s="40" t="s">
        <v>2295</v>
      </c>
    </row>
    <row r="357" spans="1:5" ht="89.25">
      <c r="A357" t="s">
        <v>58</v>
      </c>
      <c r="E357" s="39" t="s">
        <v>2296</v>
      </c>
    </row>
    <row r="358" spans="1:16" ht="12.75">
      <c r="A358" t="s">
        <v>49</v>
      </c>
      <c s="34" t="s">
        <v>1334</v>
      </c>
      <c s="34" t="s">
        <v>2297</v>
      </c>
      <c s="35" t="s">
        <v>5</v>
      </c>
      <c s="6" t="s">
        <v>2294</v>
      </c>
      <c s="36" t="s">
        <v>64</v>
      </c>
      <c s="37">
        <v>34</v>
      </c>
      <c s="36">
        <v>0</v>
      </c>
      <c s="36">
        <f>ROUND(G358*H358,6)</f>
      </c>
      <c r="L358" s="38">
        <v>0</v>
      </c>
      <c s="32">
        <f>ROUND(ROUND(L358,2)*ROUND(G358,3),2)</f>
      </c>
      <c s="36" t="s">
        <v>104</v>
      </c>
      <c>
        <f>(M358*21)/100</f>
      </c>
      <c t="s">
        <v>27</v>
      </c>
    </row>
    <row r="359" spans="1:5" ht="12.75">
      <c r="A359" s="35" t="s">
        <v>55</v>
      </c>
      <c r="E359" s="39" t="s">
        <v>5</v>
      </c>
    </row>
    <row r="360" spans="1:5" ht="25.5">
      <c r="A360" s="35" t="s">
        <v>57</v>
      </c>
      <c r="E360" s="40" t="s">
        <v>2298</v>
      </c>
    </row>
    <row r="361" spans="1:5" ht="89.25">
      <c r="A361" t="s">
        <v>58</v>
      </c>
      <c r="E361" s="39" t="s">
        <v>2296</v>
      </c>
    </row>
    <row r="362" spans="1:16" ht="12.75">
      <c r="A362" t="s">
        <v>49</v>
      </c>
      <c s="34" t="s">
        <v>1337</v>
      </c>
      <c s="34" t="s">
        <v>2299</v>
      </c>
      <c s="35" t="s">
        <v>5</v>
      </c>
      <c s="6" t="s">
        <v>2300</v>
      </c>
      <c s="36" t="s">
        <v>64</v>
      </c>
      <c s="37">
        <v>97</v>
      </c>
      <c s="36">
        <v>0</v>
      </c>
      <c s="36">
        <f>ROUND(G362*H362,6)</f>
      </c>
      <c r="L362" s="38">
        <v>0</v>
      </c>
      <c s="32">
        <f>ROUND(ROUND(L362,2)*ROUND(G362,3),2)</f>
      </c>
      <c s="36" t="s">
        <v>104</v>
      </c>
      <c>
        <f>(M362*21)/100</f>
      </c>
      <c t="s">
        <v>27</v>
      </c>
    </row>
    <row r="363" spans="1:5" ht="12.75">
      <c r="A363" s="35" t="s">
        <v>55</v>
      </c>
      <c r="E363" s="39" t="s">
        <v>5</v>
      </c>
    </row>
    <row r="364" spans="1:5" ht="12.75">
      <c r="A364" s="35" t="s">
        <v>57</v>
      </c>
      <c r="E364" s="40" t="s">
        <v>2301</v>
      </c>
    </row>
    <row r="365" spans="1:5" ht="89.25">
      <c r="A365" t="s">
        <v>58</v>
      </c>
      <c r="E365" s="39" t="s">
        <v>2302</v>
      </c>
    </row>
    <row r="366" spans="1:16" ht="12.75">
      <c r="A366" t="s">
        <v>49</v>
      </c>
      <c s="34" t="s">
        <v>1340</v>
      </c>
      <c s="34" t="s">
        <v>2303</v>
      </c>
      <c s="35" t="s">
        <v>5</v>
      </c>
      <c s="6" t="s">
        <v>2300</v>
      </c>
      <c s="36" t="s">
        <v>64</v>
      </c>
      <c s="37">
        <v>39</v>
      </c>
      <c s="36">
        <v>0</v>
      </c>
      <c s="36">
        <f>ROUND(G366*H366,6)</f>
      </c>
      <c r="L366" s="38">
        <v>0</v>
      </c>
      <c s="32">
        <f>ROUND(ROUND(L366,2)*ROUND(G366,3),2)</f>
      </c>
      <c s="36" t="s">
        <v>104</v>
      </c>
      <c>
        <f>(M366*21)/100</f>
      </c>
      <c t="s">
        <v>27</v>
      </c>
    </row>
    <row r="367" spans="1:5" ht="12.75">
      <c r="A367" s="35" t="s">
        <v>55</v>
      </c>
      <c r="E367" s="39" t="s">
        <v>5</v>
      </c>
    </row>
    <row r="368" spans="1:5" ht="12.75">
      <c r="A368" s="35" t="s">
        <v>57</v>
      </c>
      <c r="E368" s="40" t="s">
        <v>2266</v>
      </c>
    </row>
    <row r="369" spans="1:5" ht="89.25">
      <c r="A369" t="s">
        <v>58</v>
      </c>
      <c r="E369" s="39" t="s">
        <v>2302</v>
      </c>
    </row>
    <row r="370" spans="1:16" ht="12.75">
      <c r="A370" t="s">
        <v>49</v>
      </c>
      <c s="34" t="s">
        <v>1342</v>
      </c>
      <c s="34" t="s">
        <v>2304</v>
      </c>
      <c s="35" t="s">
        <v>5</v>
      </c>
      <c s="6" t="s">
        <v>2305</v>
      </c>
      <c s="36" t="s">
        <v>64</v>
      </c>
      <c s="37">
        <v>16</v>
      </c>
      <c s="36">
        <v>0</v>
      </c>
      <c s="36">
        <f>ROUND(G370*H370,6)</f>
      </c>
      <c r="L370" s="38">
        <v>0</v>
      </c>
      <c s="32">
        <f>ROUND(ROUND(L370,2)*ROUND(G370,3),2)</f>
      </c>
      <c s="36" t="s">
        <v>104</v>
      </c>
      <c>
        <f>(M370*21)/100</f>
      </c>
      <c t="s">
        <v>27</v>
      </c>
    </row>
    <row r="371" spans="1:5" ht="12.75">
      <c r="A371" s="35" t="s">
        <v>55</v>
      </c>
      <c r="E371" s="39" t="s">
        <v>5</v>
      </c>
    </row>
    <row r="372" spans="1:5" ht="12.75">
      <c r="A372" s="35" t="s">
        <v>57</v>
      </c>
      <c r="E372" s="40" t="s">
        <v>2306</v>
      </c>
    </row>
    <row r="373" spans="1:5" ht="89.25">
      <c r="A373" t="s">
        <v>58</v>
      </c>
      <c r="E373" s="39" t="s">
        <v>2307</v>
      </c>
    </row>
    <row r="374" spans="1:16" ht="12.75">
      <c r="A374" t="s">
        <v>49</v>
      </c>
      <c s="34" t="s">
        <v>1345</v>
      </c>
      <c s="34" t="s">
        <v>2308</v>
      </c>
      <c s="35" t="s">
        <v>5</v>
      </c>
      <c s="6" t="s">
        <v>2309</v>
      </c>
      <c s="36" t="s">
        <v>64</v>
      </c>
      <c s="37">
        <v>3</v>
      </c>
      <c s="36">
        <v>0</v>
      </c>
      <c s="36">
        <f>ROUND(G374*H374,6)</f>
      </c>
      <c r="L374" s="38">
        <v>0</v>
      </c>
      <c s="32">
        <f>ROUND(ROUND(L374,2)*ROUND(G374,3),2)</f>
      </c>
      <c s="36" t="s">
        <v>104</v>
      </c>
      <c>
        <f>(M374*21)/100</f>
      </c>
      <c t="s">
        <v>27</v>
      </c>
    </row>
    <row r="375" spans="1:5" ht="12.75">
      <c r="A375" s="35" t="s">
        <v>55</v>
      </c>
      <c r="E375" s="39" t="s">
        <v>5</v>
      </c>
    </row>
    <row r="376" spans="1:5" ht="12.75">
      <c r="A376" s="35" t="s">
        <v>57</v>
      </c>
      <c r="E376" s="40" t="s">
        <v>2310</v>
      </c>
    </row>
    <row r="377" spans="1:5" ht="89.25">
      <c r="A377" t="s">
        <v>58</v>
      </c>
      <c r="E377" s="39" t="s">
        <v>2311</v>
      </c>
    </row>
    <row r="378" spans="1:16" ht="12.75">
      <c r="A378" t="s">
        <v>49</v>
      </c>
      <c s="34" t="s">
        <v>1347</v>
      </c>
      <c s="34" t="s">
        <v>2312</v>
      </c>
      <c s="35" t="s">
        <v>5</v>
      </c>
      <c s="6" t="s">
        <v>2309</v>
      </c>
      <c s="36" t="s">
        <v>64</v>
      </c>
      <c s="37">
        <v>10</v>
      </c>
      <c s="36">
        <v>0</v>
      </c>
      <c s="36">
        <f>ROUND(G378*H378,6)</f>
      </c>
      <c r="L378" s="38">
        <v>0</v>
      </c>
      <c s="32">
        <f>ROUND(ROUND(L378,2)*ROUND(G378,3),2)</f>
      </c>
      <c s="36" t="s">
        <v>104</v>
      </c>
      <c>
        <f>(M378*21)/100</f>
      </c>
      <c t="s">
        <v>27</v>
      </c>
    </row>
    <row r="379" spans="1:5" ht="12.75">
      <c r="A379" s="35" t="s">
        <v>55</v>
      </c>
      <c r="E379" s="39" t="s">
        <v>5</v>
      </c>
    </row>
    <row r="380" spans="1:5" ht="12.75">
      <c r="A380" s="35" t="s">
        <v>57</v>
      </c>
      <c r="E380" s="40" t="s">
        <v>869</v>
      </c>
    </row>
    <row r="381" spans="1:5" ht="89.25">
      <c r="A381" t="s">
        <v>58</v>
      </c>
      <c r="E381" s="39" t="s">
        <v>2311</v>
      </c>
    </row>
    <row r="382" spans="1:16" ht="12.75">
      <c r="A382" t="s">
        <v>49</v>
      </c>
      <c s="34" t="s">
        <v>1350</v>
      </c>
      <c s="34" t="s">
        <v>2313</v>
      </c>
      <c s="35" t="s">
        <v>5</v>
      </c>
      <c s="6" t="s">
        <v>2314</v>
      </c>
      <c s="36" t="s">
        <v>64</v>
      </c>
      <c s="37">
        <v>40</v>
      </c>
      <c s="36">
        <v>0</v>
      </c>
      <c s="36">
        <f>ROUND(G382*H382,6)</f>
      </c>
      <c r="L382" s="38">
        <v>0</v>
      </c>
      <c s="32">
        <f>ROUND(ROUND(L382,2)*ROUND(G382,3),2)</f>
      </c>
      <c s="36" t="s">
        <v>104</v>
      </c>
      <c>
        <f>(M382*21)/100</f>
      </c>
      <c t="s">
        <v>27</v>
      </c>
    </row>
    <row r="383" spans="1:5" ht="12.75">
      <c r="A383" s="35" t="s">
        <v>55</v>
      </c>
      <c r="E383" s="39" t="s">
        <v>5</v>
      </c>
    </row>
    <row r="384" spans="1:5" ht="12.75">
      <c r="A384" s="35" t="s">
        <v>57</v>
      </c>
      <c r="E384" s="40" t="s">
        <v>2269</v>
      </c>
    </row>
    <row r="385" spans="1:5" ht="89.25">
      <c r="A385" t="s">
        <v>58</v>
      </c>
      <c r="E385" s="39" t="s">
        <v>2315</v>
      </c>
    </row>
    <row r="386" spans="1:16" ht="12.75">
      <c r="A386" t="s">
        <v>49</v>
      </c>
      <c s="34" t="s">
        <v>1352</v>
      </c>
      <c s="34" t="s">
        <v>2316</v>
      </c>
      <c s="35" t="s">
        <v>5</v>
      </c>
      <c s="6" t="s">
        <v>2314</v>
      </c>
      <c s="36" t="s">
        <v>64</v>
      </c>
      <c s="37">
        <v>39</v>
      </c>
      <c s="36">
        <v>0</v>
      </c>
      <c s="36">
        <f>ROUND(G386*H386,6)</f>
      </c>
      <c r="L386" s="38">
        <v>0</v>
      </c>
      <c s="32">
        <f>ROUND(ROUND(L386,2)*ROUND(G386,3),2)</f>
      </c>
      <c s="36" t="s">
        <v>104</v>
      </c>
      <c>
        <f>(M386*21)/100</f>
      </c>
      <c t="s">
        <v>27</v>
      </c>
    </row>
    <row r="387" spans="1:5" ht="12.75">
      <c r="A387" s="35" t="s">
        <v>55</v>
      </c>
      <c r="E387" s="39" t="s">
        <v>5</v>
      </c>
    </row>
    <row r="388" spans="1:5" ht="12.75">
      <c r="A388" s="35" t="s">
        <v>57</v>
      </c>
      <c r="E388" s="40" t="s">
        <v>2266</v>
      </c>
    </row>
    <row r="389" spans="1:5" ht="89.25">
      <c r="A389" t="s">
        <v>58</v>
      </c>
      <c r="E389" s="39" t="s">
        <v>2315</v>
      </c>
    </row>
    <row r="390" spans="1:16" ht="12.75">
      <c r="A390" t="s">
        <v>49</v>
      </c>
      <c s="34" t="s">
        <v>1355</v>
      </c>
      <c s="34" t="s">
        <v>2317</v>
      </c>
      <c s="35" t="s">
        <v>5</v>
      </c>
      <c s="6" t="s">
        <v>2318</v>
      </c>
      <c s="36" t="s">
        <v>64</v>
      </c>
      <c s="37">
        <v>25</v>
      </c>
      <c s="36">
        <v>0</v>
      </c>
      <c s="36">
        <f>ROUND(G390*H390,6)</f>
      </c>
      <c r="L390" s="38">
        <v>0</v>
      </c>
      <c s="32">
        <f>ROUND(ROUND(L390,2)*ROUND(G390,3),2)</f>
      </c>
      <c s="36" t="s">
        <v>104</v>
      </c>
      <c>
        <f>(M390*21)/100</f>
      </c>
      <c t="s">
        <v>27</v>
      </c>
    </row>
    <row r="391" spans="1:5" ht="12.75">
      <c r="A391" s="35" t="s">
        <v>55</v>
      </c>
      <c r="E391" s="39" t="s">
        <v>5</v>
      </c>
    </row>
    <row r="392" spans="1:5" ht="12.75">
      <c r="A392" s="35" t="s">
        <v>57</v>
      </c>
      <c r="E392" s="40" t="s">
        <v>2260</v>
      </c>
    </row>
    <row r="393" spans="1:5" ht="89.25">
      <c r="A393" t="s">
        <v>58</v>
      </c>
      <c r="E393" s="39" t="s">
        <v>2319</v>
      </c>
    </row>
    <row r="394" spans="1:16" ht="12.75">
      <c r="A394" t="s">
        <v>49</v>
      </c>
      <c s="34" t="s">
        <v>1357</v>
      </c>
      <c s="34" t="s">
        <v>2320</v>
      </c>
      <c s="35" t="s">
        <v>5</v>
      </c>
      <c s="6" t="s">
        <v>2318</v>
      </c>
      <c s="36" t="s">
        <v>64</v>
      </c>
      <c s="37">
        <v>2</v>
      </c>
      <c s="36">
        <v>0</v>
      </c>
      <c s="36">
        <f>ROUND(G394*H394,6)</f>
      </c>
      <c r="L394" s="38">
        <v>0</v>
      </c>
      <c s="32">
        <f>ROUND(ROUND(L394,2)*ROUND(G394,3),2)</f>
      </c>
      <c s="36" t="s">
        <v>104</v>
      </c>
      <c>
        <f>(M394*21)/100</f>
      </c>
      <c t="s">
        <v>27</v>
      </c>
    </row>
    <row r="395" spans="1:5" ht="12.75">
      <c r="A395" s="35" t="s">
        <v>55</v>
      </c>
      <c r="E395" s="39" t="s">
        <v>5</v>
      </c>
    </row>
    <row r="396" spans="1:5" ht="12.75">
      <c r="A396" s="35" t="s">
        <v>57</v>
      </c>
      <c r="E396" s="40" t="s">
        <v>895</v>
      </c>
    </row>
    <row r="397" spans="1:5" ht="89.25">
      <c r="A397" t="s">
        <v>58</v>
      </c>
      <c r="E397" s="39" t="s">
        <v>2321</v>
      </c>
    </row>
    <row r="398" spans="1:16" ht="12.75">
      <c r="A398" t="s">
        <v>49</v>
      </c>
      <c s="34" t="s">
        <v>1360</v>
      </c>
      <c s="34" t="s">
        <v>2322</v>
      </c>
      <c s="35" t="s">
        <v>5</v>
      </c>
      <c s="6" t="s">
        <v>2323</v>
      </c>
      <c s="36" t="s">
        <v>830</v>
      </c>
      <c s="37">
        <v>1</v>
      </c>
      <c s="36">
        <v>0</v>
      </c>
      <c s="36">
        <f>ROUND(G398*H398,6)</f>
      </c>
      <c r="L398" s="38">
        <v>0</v>
      </c>
      <c s="32">
        <f>ROUND(ROUND(L398,2)*ROUND(G398,3),2)</f>
      </c>
      <c s="36" t="s">
        <v>104</v>
      </c>
      <c>
        <f>(M398*21)/100</f>
      </c>
      <c t="s">
        <v>27</v>
      </c>
    </row>
    <row r="399" spans="1:5" ht="12.75">
      <c r="A399" s="35" t="s">
        <v>55</v>
      </c>
      <c r="E399" s="39" t="s">
        <v>5</v>
      </c>
    </row>
    <row r="400" spans="1:5" ht="12.75">
      <c r="A400" s="35" t="s">
        <v>57</v>
      </c>
      <c r="E400" s="40" t="s">
        <v>831</v>
      </c>
    </row>
    <row r="401" spans="1:5" ht="12.75">
      <c r="A401" t="s">
        <v>58</v>
      </c>
      <c r="E401" s="39" t="s">
        <v>5</v>
      </c>
    </row>
    <row r="402" spans="1:16" ht="12.75">
      <c r="A402" t="s">
        <v>49</v>
      </c>
      <c s="34" t="s">
        <v>1362</v>
      </c>
      <c s="34" t="s">
        <v>2324</v>
      </c>
      <c s="35" t="s">
        <v>5</v>
      </c>
      <c s="6" t="s">
        <v>2323</v>
      </c>
      <c s="36" t="s">
        <v>830</v>
      </c>
      <c s="37">
        <v>1</v>
      </c>
      <c s="36">
        <v>0</v>
      </c>
      <c s="36">
        <f>ROUND(G402*H402,6)</f>
      </c>
      <c r="L402" s="38">
        <v>0</v>
      </c>
      <c s="32">
        <f>ROUND(ROUND(L402,2)*ROUND(G402,3),2)</f>
      </c>
      <c s="36" t="s">
        <v>104</v>
      </c>
      <c>
        <f>(M402*21)/100</f>
      </c>
      <c t="s">
        <v>27</v>
      </c>
    </row>
    <row r="403" spans="1:5" ht="12.75">
      <c r="A403" s="35" t="s">
        <v>55</v>
      </c>
      <c r="E403" s="39" t="s">
        <v>5</v>
      </c>
    </row>
    <row r="404" spans="1:5" ht="12.75">
      <c r="A404" s="35" t="s">
        <v>57</v>
      </c>
      <c r="E404" s="40" t="s">
        <v>831</v>
      </c>
    </row>
    <row r="405" spans="1:5" ht="12.75">
      <c r="A405" t="s">
        <v>58</v>
      </c>
      <c r="E405" s="39" t="s">
        <v>5</v>
      </c>
    </row>
    <row r="406" spans="1:16" ht="12.75">
      <c r="A406" t="s">
        <v>49</v>
      </c>
      <c s="34" t="s">
        <v>1365</v>
      </c>
      <c s="34" t="s">
        <v>2325</v>
      </c>
      <c s="35" t="s">
        <v>5</v>
      </c>
      <c s="6" t="s">
        <v>2326</v>
      </c>
      <c s="36" t="s">
        <v>830</v>
      </c>
      <c s="37">
        <v>1</v>
      </c>
      <c s="36">
        <v>0</v>
      </c>
      <c s="36">
        <f>ROUND(G406*H406,6)</f>
      </c>
      <c r="L406" s="38">
        <v>0</v>
      </c>
      <c s="32">
        <f>ROUND(ROUND(L406,2)*ROUND(G406,3),2)</f>
      </c>
      <c s="36" t="s">
        <v>104</v>
      </c>
      <c>
        <f>(M406*21)/100</f>
      </c>
      <c t="s">
        <v>27</v>
      </c>
    </row>
    <row r="407" spans="1:5" ht="12.75">
      <c r="A407" s="35" t="s">
        <v>55</v>
      </c>
      <c r="E407" s="39" t="s">
        <v>5</v>
      </c>
    </row>
    <row r="408" spans="1:5" ht="12.75">
      <c r="A408" s="35" t="s">
        <v>57</v>
      </c>
      <c r="E408" s="40" t="s">
        <v>831</v>
      </c>
    </row>
    <row r="409" spans="1:5" ht="12.75">
      <c r="A409" t="s">
        <v>58</v>
      </c>
      <c r="E409" s="39" t="s">
        <v>2327</v>
      </c>
    </row>
    <row r="410" spans="1:16" ht="12.75">
      <c r="A410" t="s">
        <v>49</v>
      </c>
      <c s="34" t="s">
        <v>1367</v>
      </c>
      <c s="34" t="s">
        <v>2328</v>
      </c>
      <c s="35" t="s">
        <v>5</v>
      </c>
      <c s="6" t="s">
        <v>2326</v>
      </c>
      <c s="36" t="s">
        <v>830</v>
      </c>
      <c s="37">
        <v>1</v>
      </c>
      <c s="36">
        <v>0</v>
      </c>
      <c s="36">
        <f>ROUND(G410*H410,6)</f>
      </c>
      <c r="L410" s="38">
        <v>0</v>
      </c>
      <c s="32">
        <f>ROUND(ROUND(L410,2)*ROUND(G410,3),2)</f>
      </c>
      <c s="36" t="s">
        <v>104</v>
      </c>
      <c>
        <f>(M410*21)/100</f>
      </c>
      <c t="s">
        <v>27</v>
      </c>
    </row>
    <row r="411" spans="1:5" ht="12.75">
      <c r="A411" s="35" t="s">
        <v>55</v>
      </c>
      <c r="E411" s="39" t="s">
        <v>5</v>
      </c>
    </row>
    <row r="412" spans="1:5" ht="25.5">
      <c r="A412" s="35" t="s">
        <v>57</v>
      </c>
      <c r="E412" s="40" t="s">
        <v>2151</v>
      </c>
    </row>
    <row r="413" spans="1:5" ht="12.75">
      <c r="A413" t="s">
        <v>58</v>
      </c>
      <c r="E413" s="39" t="s">
        <v>2327</v>
      </c>
    </row>
    <row r="414" spans="1:16" ht="12.75">
      <c r="A414" t="s">
        <v>49</v>
      </c>
      <c s="34" t="s">
        <v>1370</v>
      </c>
      <c s="34" t="s">
        <v>2329</v>
      </c>
      <c s="35" t="s">
        <v>5</v>
      </c>
      <c s="6" t="s">
        <v>2330</v>
      </c>
      <c s="36" t="s">
        <v>830</v>
      </c>
      <c s="37">
        <v>1</v>
      </c>
      <c s="36">
        <v>0</v>
      </c>
      <c s="36">
        <f>ROUND(G414*H414,6)</f>
      </c>
      <c r="L414" s="38">
        <v>0</v>
      </c>
      <c s="32">
        <f>ROUND(ROUND(L414,2)*ROUND(G414,3),2)</f>
      </c>
      <c s="36" t="s">
        <v>104</v>
      </c>
      <c>
        <f>(M414*21)/100</f>
      </c>
      <c t="s">
        <v>27</v>
      </c>
    </row>
    <row r="415" spans="1:5" ht="12.75">
      <c r="A415" s="35" t="s">
        <v>55</v>
      </c>
      <c r="E415" s="39" t="s">
        <v>5</v>
      </c>
    </row>
    <row r="416" spans="1:5" ht="25.5">
      <c r="A416" s="35" t="s">
        <v>57</v>
      </c>
      <c r="E416" s="40" t="s">
        <v>2151</v>
      </c>
    </row>
    <row r="417" spans="1:5" ht="12.75">
      <c r="A417" t="s">
        <v>58</v>
      </c>
      <c r="E417" s="39" t="s">
        <v>5</v>
      </c>
    </row>
    <row r="418" spans="1:16" ht="12.75">
      <c r="A418" t="s">
        <v>49</v>
      </c>
      <c s="34" t="s">
        <v>1372</v>
      </c>
      <c s="34" t="s">
        <v>2331</v>
      </c>
      <c s="35" t="s">
        <v>5</v>
      </c>
      <c s="6" t="s">
        <v>2330</v>
      </c>
      <c s="36" t="s">
        <v>830</v>
      </c>
      <c s="37">
        <v>1</v>
      </c>
      <c s="36">
        <v>0</v>
      </c>
      <c s="36">
        <f>ROUND(G418*H418,6)</f>
      </c>
      <c r="L418" s="38">
        <v>0</v>
      </c>
      <c s="32">
        <f>ROUND(ROUND(L418,2)*ROUND(G418,3),2)</f>
      </c>
      <c s="36" t="s">
        <v>104</v>
      </c>
      <c>
        <f>(M418*21)/100</f>
      </c>
      <c t="s">
        <v>27</v>
      </c>
    </row>
    <row r="419" spans="1:5" ht="12.75">
      <c r="A419" s="35" t="s">
        <v>55</v>
      </c>
      <c r="E419" s="39" t="s">
        <v>5</v>
      </c>
    </row>
    <row r="420" spans="1:5" ht="12.75">
      <c r="A420" s="35" t="s">
        <v>57</v>
      </c>
      <c r="E420" s="40" t="s">
        <v>831</v>
      </c>
    </row>
    <row r="421" spans="1:5" ht="12.75">
      <c r="A421" t="s">
        <v>58</v>
      </c>
      <c r="E421" s="39" t="s">
        <v>5</v>
      </c>
    </row>
    <row r="422" spans="1:16" ht="12.75">
      <c r="A422" t="s">
        <v>49</v>
      </c>
      <c s="34" t="s">
        <v>1375</v>
      </c>
      <c s="34" t="s">
        <v>2332</v>
      </c>
      <c s="35" t="s">
        <v>5</v>
      </c>
      <c s="6" t="s">
        <v>2326</v>
      </c>
      <c s="36" t="s">
        <v>830</v>
      </c>
      <c s="37">
        <v>1</v>
      </c>
      <c s="36">
        <v>0</v>
      </c>
      <c s="36">
        <f>ROUND(G422*H422,6)</f>
      </c>
      <c r="L422" s="38">
        <v>0</v>
      </c>
      <c s="32">
        <f>ROUND(ROUND(L422,2)*ROUND(G422,3),2)</f>
      </c>
      <c s="36" t="s">
        <v>104</v>
      </c>
      <c>
        <f>(M422*21)/100</f>
      </c>
      <c t="s">
        <v>27</v>
      </c>
    </row>
    <row r="423" spans="1:5" ht="12.75">
      <c r="A423" s="35" t="s">
        <v>55</v>
      </c>
      <c r="E423" s="39" t="s">
        <v>5</v>
      </c>
    </row>
    <row r="424" spans="1:5" ht="12.75">
      <c r="A424" s="35" t="s">
        <v>57</v>
      </c>
      <c r="E424" s="40" t="s">
        <v>831</v>
      </c>
    </row>
    <row r="425" spans="1:5" ht="12.75">
      <c r="A425" t="s">
        <v>58</v>
      </c>
      <c r="E425" s="39" t="s">
        <v>5</v>
      </c>
    </row>
    <row r="426" spans="1:16" ht="12.75">
      <c r="A426" t="s">
        <v>49</v>
      </c>
      <c s="34" t="s">
        <v>1379</v>
      </c>
      <c s="34" t="s">
        <v>2333</v>
      </c>
      <c s="35" t="s">
        <v>5</v>
      </c>
      <c s="6" t="s">
        <v>2326</v>
      </c>
      <c s="36" t="s">
        <v>830</v>
      </c>
      <c s="37">
        <v>1</v>
      </c>
      <c s="36">
        <v>0</v>
      </c>
      <c s="36">
        <f>ROUND(G426*H426,6)</f>
      </c>
      <c r="L426" s="38">
        <v>0</v>
      </c>
      <c s="32">
        <f>ROUND(ROUND(L426,2)*ROUND(G426,3),2)</f>
      </c>
      <c s="36" t="s">
        <v>104</v>
      </c>
      <c>
        <f>(M426*21)/100</f>
      </c>
      <c t="s">
        <v>27</v>
      </c>
    </row>
    <row r="427" spans="1:5" ht="12.75">
      <c r="A427" s="35" t="s">
        <v>55</v>
      </c>
      <c r="E427" s="39" t="s">
        <v>5</v>
      </c>
    </row>
    <row r="428" spans="1:5" ht="12.75">
      <c r="A428" s="35" t="s">
        <v>57</v>
      </c>
      <c r="E428" s="40" t="s">
        <v>831</v>
      </c>
    </row>
    <row r="429" spans="1:5" ht="12.75">
      <c r="A429" t="s">
        <v>58</v>
      </c>
      <c r="E429" s="39" t="s">
        <v>5</v>
      </c>
    </row>
    <row r="430" spans="1:16" ht="12.75">
      <c r="A430" t="s">
        <v>49</v>
      </c>
      <c s="34" t="s">
        <v>1382</v>
      </c>
      <c s="34" t="s">
        <v>2334</v>
      </c>
      <c s="35" t="s">
        <v>5</v>
      </c>
      <c s="6" t="s">
        <v>2335</v>
      </c>
      <c s="36" t="s">
        <v>830</v>
      </c>
      <c s="37">
        <v>1</v>
      </c>
      <c s="36">
        <v>0</v>
      </c>
      <c s="36">
        <f>ROUND(G430*H430,6)</f>
      </c>
      <c r="L430" s="38">
        <v>0</v>
      </c>
      <c s="32">
        <f>ROUND(ROUND(L430,2)*ROUND(G430,3),2)</f>
      </c>
      <c s="36" t="s">
        <v>104</v>
      </c>
      <c>
        <f>(M430*21)/100</f>
      </c>
      <c t="s">
        <v>27</v>
      </c>
    </row>
    <row r="431" spans="1:5" ht="12.75">
      <c r="A431" s="35" t="s">
        <v>55</v>
      </c>
      <c r="E431" s="39" t="s">
        <v>5</v>
      </c>
    </row>
    <row r="432" spans="1:5" ht="12.75">
      <c r="A432" s="35" t="s">
        <v>57</v>
      </c>
      <c r="E432" s="40" t="s">
        <v>831</v>
      </c>
    </row>
    <row r="433" spans="1:5" ht="12.75">
      <c r="A433" t="s">
        <v>58</v>
      </c>
      <c r="E433" s="39" t="s">
        <v>5</v>
      </c>
    </row>
    <row r="434" spans="1:16" ht="12.75">
      <c r="A434" t="s">
        <v>49</v>
      </c>
      <c s="34" t="s">
        <v>1385</v>
      </c>
      <c s="34" t="s">
        <v>2336</v>
      </c>
      <c s="35" t="s">
        <v>5</v>
      </c>
      <c s="6" t="s">
        <v>2337</v>
      </c>
      <c s="36" t="s">
        <v>830</v>
      </c>
      <c s="37">
        <v>1</v>
      </c>
      <c s="36">
        <v>0</v>
      </c>
      <c s="36">
        <f>ROUND(G434*H434,6)</f>
      </c>
      <c r="L434" s="38">
        <v>0</v>
      </c>
      <c s="32">
        <f>ROUND(ROUND(L434,2)*ROUND(G434,3),2)</f>
      </c>
      <c s="36" t="s">
        <v>104</v>
      </c>
      <c>
        <f>(M434*21)/100</f>
      </c>
      <c t="s">
        <v>27</v>
      </c>
    </row>
    <row r="435" spans="1:5" ht="12.75">
      <c r="A435" s="35" t="s">
        <v>55</v>
      </c>
      <c r="E435" s="39" t="s">
        <v>2335</v>
      </c>
    </row>
    <row r="436" spans="1:5" ht="12.75">
      <c r="A436" s="35" t="s">
        <v>57</v>
      </c>
      <c r="E436" s="40" t="s">
        <v>831</v>
      </c>
    </row>
    <row r="437" spans="1:5" ht="12.75">
      <c r="A437" t="s">
        <v>58</v>
      </c>
      <c r="E437" s="39" t="s">
        <v>5</v>
      </c>
    </row>
    <row r="438" spans="1:16" ht="12.75">
      <c r="A438" t="s">
        <v>49</v>
      </c>
      <c s="34" t="s">
        <v>1388</v>
      </c>
      <c s="34" t="s">
        <v>2338</v>
      </c>
      <c s="35" t="s">
        <v>5</v>
      </c>
      <c s="6" t="s">
        <v>2339</v>
      </c>
      <c s="36" t="s">
        <v>830</v>
      </c>
      <c s="37">
        <v>1</v>
      </c>
      <c s="36">
        <v>0</v>
      </c>
      <c s="36">
        <f>ROUND(G438*H438,6)</f>
      </c>
      <c r="L438" s="38">
        <v>0</v>
      </c>
      <c s="32">
        <f>ROUND(ROUND(L438,2)*ROUND(G438,3),2)</f>
      </c>
      <c s="36" t="s">
        <v>104</v>
      </c>
      <c>
        <f>(M438*21)/100</f>
      </c>
      <c t="s">
        <v>27</v>
      </c>
    </row>
    <row r="439" spans="1:5" ht="12.75">
      <c r="A439" s="35" t="s">
        <v>55</v>
      </c>
      <c r="E439" s="39" t="s">
        <v>5</v>
      </c>
    </row>
    <row r="440" spans="1:5" ht="12.75">
      <c r="A440" s="35" t="s">
        <v>57</v>
      </c>
      <c r="E440" s="40" t="s">
        <v>831</v>
      </c>
    </row>
    <row r="441" spans="1:5" ht="12.75">
      <c r="A441" t="s">
        <v>58</v>
      </c>
      <c r="E441" s="39" t="s">
        <v>5</v>
      </c>
    </row>
    <row r="442" spans="1:16" ht="12.75">
      <c r="A442" t="s">
        <v>49</v>
      </c>
      <c s="34" t="s">
        <v>1391</v>
      </c>
      <c s="34" t="s">
        <v>2340</v>
      </c>
      <c s="35" t="s">
        <v>5</v>
      </c>
      <c s="6" t="s">
        <v>2339</v>
      </c>
      <c s="36" t="s">
        <v>830</v>
      </c>
      <c s="37">
        <v>1</v>
      </c>
      <c s="36">
        <v>0</v>
      </c>
      <c s="36">
        <f>ROUND(G442*H442,6)</f>
      </c>
      <c r="L442" s="38">
        <v>0</v>
      </c>
      <c s="32">
        <f>ROUND(ROUND(L442,2)*ROUND(G442,3),2)</f>
      </c>
      <c s="36" t="s">
        <v>104</v>
      </c>
      <c>
        <f>(M442*21)/100</f>
      </c>
      <c t="s">
        <v>27</v>
      </c>
    </row>
    <row r="443" spans="1:5" ht="12.75">
      <c r="A443" s="35" t="s">
        <v>55</v>
      </c>
      <c r="E443" s="39" t="s">
        <v>5</v>
      </c>
    </row>
    <row r="444" spans="1:5" ht="12.75">
      <c r="A444" s="35" t="s">
        <v>57</v>
      </c>
      <c r="E444" s="40" t="s">
        <v>831</v>
      </c>
    </row>
    <row r="445" spans="1:5" ht="12.75">
      <c r="A445" t="s">
        <v>58</v>
      </c>
      <c r="E445" s="39" t="s">
        <v>5</v>
      </c>
    </row>
    <row r="446" spans="1:16" ht="12.75">
      <c r="A446" t="s">
        <v>49</v>
      </c>
      <c s="34" t="s">
        <v>1394</v>
      </c>
      <c s="34" t="s">
        <v>2341</v>
      </c>
      <c s="35" t="s">
        <v>5</v>
      </c>
      <c s="6" t="s">
        <v>2342</v>
      </c>
      <c s="36" t="s">
        <v>830</v>
      </c>
      <c s="37">
        <v>1</v>
      </c>
      <c s="36">
        <v>0</v>
      </c>
      <c s="36">
        <f>ROUND(G446*H446,6)</f>
      </c>
      <c r="L446" s="38">
        <v>0</v>
      </c>
      <c s="32">
        <f>ROUND(ROUND(L446,2)*ROUND(G446,3),2)</f>
      </c>
      <c s="36" t="s">
        <v>104</v>
      </c>
      <c>
        <f>(M446*21)/100</f>
      </c>
      <c t="s">
        <v>27</v>
      </c>
    </row>
    <row r="447" spans="1:5" ht="12.75">
      <c r="A447" s="35" t="s">
        <v>55</v>
      </c>
      <c r="E447" s="39" t="s">
        <v>5</v>
      </c>
    </row>
    <row r="448" spans="1:5" ht="12.75">
      <c r="A448" s="35" t="s">
        <v>57</v>
      </c>
      <c r="E448" s="40" t="s">
        <v>831</v>
      </c>
    </row>
    <row r="449" spans="1:5" ht="12.75">
      <c r="A449" t="s">
        <v>58</v>
      </c>
      <c r="E449" s="39" t="s">
        <v>5</v>
      </c>
    </row>
    <row r="450" spans="1:16" ht="12.75">
      <c r="A450" t="s">
        <v>49</v>
      </c>
      <c s="34" t="s">
        <v>1396</v>
      </c>
      <c s="34" t="s">
        <v>2343</v>
      </c>
      <c s="35" t="s">
        <v>5</v>
      </c>
      <c s="6" t="s">
        <v>2342</v>
      </c>
      <c s="36" t="s">
        <v>830</v>
      </c>
      <c s="37">
        <v>1</v>
      </c>
      <c s="36">
        <v>0</v>
      </c>
      <c s="36">
        <f>ROUND(G450*H450,6)</f>
      </c>
      <c r="L450" s="38">
        <v>0</v>
      </c>
      <c s="32">
        <f>ROUND(ROUND(L450,2)*ROUND(G450,3),2)</f>
      </c>
      <c s="36" t="s">
        <v>104</v>
      </c>
      <c>
        <f>(M450*21)/100</f>
      </c>
      <c t="s">
        <v>27</v>
      </c>
    </row>
    <row r="451" spans="1:5" ht="12.75">
      <c r="A451" s="35" t="s">
        <v>55</v>
      </c>
      <c r="E451" s="39" t="s">
        <v>5</v>
      </c>
    </row>
    <row r="452" spans="1:5" ht="12.75">
      <c r="A452" s="35" t="s">
        <v>57</v>
      </c>
      <c r="E452" s="40" t="s">
        <v>831</v>
      </c>
    </row>
    <row r="453" spans="1:5" ht="12.75">
      <c r="A453" t="s">
        <v>58</v>
      </c>
      <c r="E453" s="39" t="s">
        <v>5</v>
      </c>
    </row>
    <row r="454" spans="1:16" ht="12.75">
      <c r="A454" t="s">
        <v>49</v>
      </c>
      <c s="34" t="s">
        <v>1399</v>
      </c>
      <c s="34" t="s">
        <v>2344</v>
      </c>
      <c s="35" t="s">
        <v>5</v>
      </c>
      <c s="6" t="s">
        <v>2345</v>
      </c>
      <c s="36" t="s">
        <v>830</v>
      </c>
      <c s="37">
        <v>1</v>
      </c>
      <c s="36">
        <v>0</v>
      </c>
      <c s="36">
        <f>ROUND(G454*H454,6)</f>
      </c>
      <c r="L454" s="38">
        <v>0</v>
      </c>
      <c s="32">
        <f>ROUND(ROUND(L454,2)*ROUND(G454,3),2)</f>
      </c>
      <c s="36" t="s">
        <v>104</v>
      </c>
      <c>
        <f>(M454*21)/100</f>
      </c>
      <c t="s">
        <v>27</v>
      </c>
    </row>
    <row r="455" spans="1:5" ht="12.75">
      <c r="A455" s="35" t="s">
        <v>55</v>
      </c>
      <c r="E455" s="39" t="s">
        <v>5</v>
      </c>
    </row>
    <row r="456" spans="1:5" ht="12.75">
      <c r="A456" s="35" t="s">
        <v>57</v>
      </c>
      <c r="E456" s="40" t="s">
        <v>831</v>
      </c>
    </row>
    <row r="457" spans="1:5" ht="12.75">
      <c r="A457" t="s">
        <v>58</v>
      </c>
      <c r="E457" s="39" t="s">
        <v>2346</v>
      </c>
    </row>
    <row r="458" spans="1:16" ht="12.75">
      <c r="A458" t="s">
        <v>49</v>
      </c>
      <c s="34" t="s">
        <v>1402</v>
      </c>
      <c s="34" t="s">
        <v>2347</v>
      </c>
      <c s="35" t="s">
        <v>5</v>
      </c>
      <c s="6" t="s">
        <v>2345</v>
      </c>
      <c s="36" t="s">
        <v>830</v>
      </c>
      <c s="37">
        <v>1</v>
      </c>
      <c s="36">
        <v>0</v>
      </c>
      <c s="36">
        <f>ROUND(G458*H458,6)</f>
      </c>
      <c r="L458" s="38">
        <v>0</v>
      </c>
      <c s="32">
        <f>ROUND(ROUND(L458,2)*ROUND(G458,3),2)</f>
      </c>
      <c s="36" t="s">
        <v>104</v>
      </c>
      <c>
        <f>(M458*21)/100</f>
      </c>
      <c t="s">
        <v>27</v>
      </c>
    </row>
    <row r="459" spans="1:5" ht="12.75">
      <c r="A459" s="35" t="s">
        <v>55</v>
      </c>
      <c r="E459" s="39" t="s">
        <v>5</v>
      </c>
    </row>
    <row r="460" spans="1:5" ht="12.75">
      <c r="A460" s="35" t="s">
        <v>57</v>
      </c>
      <c r="E460" s="40" t="s">
        <v>831</v>
      </c>
    </row>
    <row r="461" spans="1:5" ht="12.75">
      <c r="A461" t="s">
        <v>58</v>
      </c>
      <c r="E461" s="39" t="s">
        <v>2346</v>
      </c>
    </row>
    <row r="462" spans="1:16" ht="12.75">
      <c r="A462" t="s">
        <v>49</v>
      </c>
      <c s="34" t="s">
        <v>1405</v>
      </c>
      <c s="34" t="s">
        <v>2348</v>
      </c>
      <c s="35" t="s">
        <v>5</v>
      </c>
      <c s="6" t="s">
        <v>2349</v>
      </c>
      <c s="36" t="s">
        <v>830</v>
      </c>
      <c s="37">
        <v>1</v>
      </c>
      <c s="36">
        <v>0</v>
      </c>
      <c s="36">
        <f>ROUND(G462*H462,6)</f>
      </c>
      <c r="L462" s="38">
        <v>0</v>
      </c>
      <c s="32">
        <f>ROUND(ROUND(L462,2)*ROUND(G462,3),2)</f>
      </c>
      <c s="36" t="s">
        <v>104</v>
      </c>
      <c>
        <f>(M462*21)/100</f>
      </c>
      <c t="s">
        <v>27</v>
      </c>
    </row>
    <row r="463" spans="1:5" ht="12.75">
      <c r="A463" s="35" t="s">
        <v>55</v>
      </c>
      <c r="E463" s="39" t="s">
        <v>5</v>
      </c>
    </row>
    <row r="464" spans="1:5" ht="12.75">
      <c r="A464" s="35" t="s">
        <v>57</v>
      </c>
      <c r="E464" s="40" t="s">
        <v>831</v>
      </c>
    </row>
    <row r="465" spans="1:5" ht="12.75">
      <c r="A465" t="s">
        <v>58</v>
      </c>
      <c r="E465" s="39" t="s">
        <v>5</v>
      </c>
    </row>
    <row r="466" spans="1:16" ht="12.75">
      <c r="A466" t="s">
        <v>49</v>
      </c>
      <c s="34" t="s">
        <v>1408</v>
      </c>
      <c s="34" t="s">
        <v>2350</v>
      </c>
      <c s="35" t="s">
        <v>5</v>
      </c>
      <c s="6" t="s">
        <v>2349</v>
      </c>
      <c s="36" t="s">
        <v>830</v>
      </c>
      <c s="37">
        <v>1</v>
      </c>
      <c s="36">
        <v>0</v>
      </c>
      <c s="36">
        <f>ROUND(G466*H466,6)</f>
      </c>
      <c r="L466" s="38">
        <v>0</v>
      </c>
      <c s="32">
        <f>ROUND(ROUND(L466,2)*ROUND(G466,3),2)</f>
      </c>
      <c s="36" t="s">
        <v>104</v>
      </c>
      <c>
        <f>(M466*21)/100</f>
      </c>
      <c t="s">
        <v>27</v>
      </c>
    </row>
    <row r="467" spans="1:5" ht="12.75">
      <c r="A467" s="35" t="s">
        <v>55</v>
      </c>
      <c r="E467" s="39" t="s">
        <v>5</v>
      </c>
    </row>
    <row r="468" spans="1:5" ht="12.75">
      <c r="A468" s="35" t="s">
        <v>57</v>
      </c>
      <c r="E468" s="40" t="s">
        <v>831</v>
      </c>
    </row>
    <row r="469" spans="1:5" ht="12.75">
      <c r="A469" t="s">
        <v>58</v>
      </c>
      <c r="E469" s="39" t="s">
        <v>5</v>
      </c>
    </row>
    <row r="470" spans="1:16" ht="12.75">
      <c r="A470" t="s">
        <v>49</v>
      </c>
      <c s="34" t="s">
        <v>1411</v>
      </c>
      <c s="34" t="s">
        <v>2351</v>
      </c>
      <c s="35" t="s">
        <v>5</v>
      </c>
      <c s="6" t="s">
        <v>2352</v>
      </c>
      <c s="36" t="s">
        <v>830</v>
      </c>
      <c s="37">
        <v>1</v>
      </c>
      <c s="36">
        <v>0</v>
      </c>
      <c s="36">
        <f>ROUND(G470*H470,6)</f>
      </c>
      <c r="L470" s="38">
        <v>0</v>
      </c>
      <c s="32">
        <f>ROUND(ROUND(L470,2)*ROUND(G470,3),2)</f>
      </c>
      <c s="36" t="s">
        <v>104</v>
      </c>
      <c>
        <f>(M470*21)/100</f>
      </c>
      <c t="s">
        <v>27</v>
      </c>
    </row>
    <row r="471" spans="1:5" ht="12.75">
      <c r="A471" s="35" t="s">
        <v>55</v>
      </c>
      <c r="E471" s="39" t="s">
        <v>5</v>
      </c>
    </row>
    <row r="472" spans="1:5" ht="12.75">
      <c r="A472" s="35" t="s">
        <v>57</v>
      </c>
      <c r="E472" s="40" t="s">
        <v>831</v>
      </c>
    </row>
    <row r="473" spans="1:5" ht="12.75">
      <c r="A473" t="s">
        <v>58</v>
      </c>
      <c r="E473" s="39" t="s">
        <v>5</v>
      </c>
    </row>
    <row r="474" spans="1:16" ht="12.75">
      <c r="A474" t="s">
        <v>49</v>
      </c>
      <c s="34" t="s">
        <v>1414</v>
      </c>
      <c s="34" t="s">
        <v>2353</v>
      </c>
      <c s="35" t="s">
        <v>5</v>
      </c>
      <c s="6" t="s">
        <v>2352</v>
      </c>
      <c s="36" t="s">
        <v>830</v>
      </c>
      <c s="37">
        <v>1</v>
      </c>
      <c s="36">
        <v>0</v>
      </c>
      <c s="36">
        <f>ROUND(G474*H474,6)</f>
      </c>
      <c r="L474" s="38">
        <v>0</v>
      </c>
      <c s="32">
        <f>ROUND(ROUND(L474,2)*ROUND(G474,3),2)</f>
      </c>
      <c s="36" t="s">
        <v>104</v>
      </c>
      <c>
        <f>(M474*21)/100</f>
      </c>
      <c t="s">
        <v>27</v>
      </c>
    </row>
    <row r="475" spans="1:5" ht="12.75">
      <c r="A475" s="35" t="s">
        <v>55</v>
      </c>
      <c r="E475" s="39" t="s">
        <v>5</v>
      </c>
    </row>
    <row r="476" spans="1:5" ht="12.75">
      <c r="A476" s="35" t="s">
        <v>57</v>
      </c>
      <c r="E476" s="40" t="s">
        <v>831</v>
      </c>
    </row>
    <row r="477" spans="1:5" ht="12.75">
      <c r="A477" t="s">
        <v>58</v>
      </c>
      <c r="E477" s="39" t="s">
        <v>5</v>
      </c>
    </row>
    <row r="478" spans="1:16" ht="12.75">
      <c r="A478" t="s">
        <v>49</v>
      </c>
      <c s="34" t="s">
        <v>1417</v>
      </c>
      <c s="34" t="s">
        <v>2354</v>
      </c>
      <c s="35" t="s">
        <v>5</v>
      </c>
      <c s="6" t="s">
        <v>2355</v>
      </c>
      <c s="36" t="s">
        <v>830</v>
      </c>
      <c s="37">
        <v>1</v>
      </c>
      <c s="36">
        <v>0</v>
      </c>
      <c s="36">
        <f>ROUND(G478*H478,6)</f>
      </c>
      <c r="L478" s="38">
        <v>0</v>
      </c>
      <c s="32">
        <f>ROUND(ROUND(L478,2)*ROUND(G478,3),2)</f>
      </c>
      <c s="36" t="s">
        <v>104</v>
      </c>
      <c>
        <f>(M478*21)/100</f>
      </c>
      <c t="s">
        <v>27</v>
      </c>
    </row>
    <row r="479" spans="1:5" ht="12.75">
      <c r="A479" s="35" t="s">
        <v>55</v>
      </c>
      <c r="E479" s="39" t="s">
        <v>5</v>
      </c>
    </row>
    <row r="480" spans="1:5" ht="12.75">
      <c r="A480" s="35" t="s">
        <v>57</v>
      </c>
      <c r="E480" s="40" t="s">
        <v>831</v>
      </c>
    </row>
    <row r="481" spans="1:5" ht="12.75">
      <c r="A481" t="s">
        <v>58</v>
      </c>
      <c r="E481" s="39" t="s">
        <v>2356</v>
      </c>
    </row>
    <row r="482" spans="1:16" ht="12.75">
      <c r="A482" t="s">
        <v>49</v>
      </c>
      <c s="34" t="s">
        <v>1420</v>
      </c>
      <c s="34" t="s">
        <v>2357</v>
      </c>
      <c s="35" t="s">
        <v>5</v>
      </c>
      <c s="6" t="s">
        <v>2355</v>
      </c>
      <c s="36" t="s">
        <v>830</v>
      </c>
      <c s="37">
        <v>1</v>
      </c>
      <c s="36">
        <v>0</v>
      </c>
      <c s="36">
        <f>ROUND(G482*H482,6)</f>
      </c>
      <c r="L482" s="38">
        <v>0</v>
      </c>
      <c s="32">
        <f>ROUND(ROUND(L482,2)*ROUND(G482,3),2)</f>
      </c>
      <c s="36" t="s">
        <v>104</v>
      </c>
      <c>
        <f>(M482*21)/100</f>
      </c>
      <c t="s">
        <v>27</v>
      </c>
    </row>
    <row r="483" spans="1:5" ht="12.75">
      <c r="A483" s="35" t="s">
        <v>55</v>
      </c>
      <c r="E483" s="39" t="s">
        <v>5</v>
      </c>
    </row>
    <row r="484" spans="1:5" ht="12.75">
      <c r="A484" s="35" t="s">
        <v>57</v>
      </c>
      <c r="E484" s="40" t="s">
        <v>831</v>
      </c>
    </row>
    <row r="485" spans="1:5" ht="12.75">
      <c r="A485" t="s">
        <v>58</v>
      </c>
      <c r="E485" s="39" t="s">
        <v>2356</v>
      </c>
    </row>
    <row r="486" spans="1:16" ht="12.75">
      <c r="A486" t="s">
        <v>49</v>
      </c>
      <c s="34" t="s">
        <v>1423</v>
      </c>
      <c s="34" t="s">
        <v>2358</v>
      </c>
      <c s="35" t="s">
        <v>5</v>
      </c>
      <c s="6" t="s">
        <v>2359</v>
      </c>
      <c s="36" t="s">
        <v>73</v>
      </c>
      <c s="37">
        <v>1</v>
      </c>
      <c s="36">
        <v>0</v>
      </c>
      <c s="36">
        <f>ROUND(G486*H486,6)</f>
      </c>
      <c r="L486" s="38">
        <v>0</v>
      </c>
      <c s="32">
        <f>ROUND(ROUND(L486,2)*ROUND(G486,3),2)</f>
      </c>
      <c s="36" t="s">
        <v>104</v>
      </c>
      <c>
        <f>(M486*21)/100</f>
      </c>
      <c t="s">
        <v>27</v>
      </c>
    </row>
    <row r="487" spans="1:5" ht="12.75">
      <c r="A487" s="35" t="s">
        <v>55</v>
      </c>
      <c r="E487" s="39" t="s">
        <v>5</v>
      </c>
    </row>
    <row r="488" spans="1:5" ht="12.75">
      <c r="A488" s="35" t="s">
        <v>57</v>
      </c>
      <c r="E488" s="40" t="s">
        <v>831</v>
      </c>
    </row>
    <row r="489" spans="1:5" ht="51">
      <c r="A489" t="s">
        <v>58</v>
      </c>
      <c r="E489" s="39" t="s">
        <v>2360</v>
      </c>
    </row>
    <row r="490" spans="1:16" ht="12.75">
      <c r="A490" t="s">
        <v>49</v>
      </c>
      <c s="34" t="s">
        <v>1426</v>
      </c>
      <c s="34" t="s">
        <v>2361</v>
      </c>
      <c s="35" t="s">
        <v>5</v>
      </c>
      <c s="6" t="s">
        <v>2362</v>
      </c>
      <c s="36" t="s">
        <v>73</v>
      </c>
      <c s="37">
        <v>1</v>
      </c>
      <c s="36">
        <v>0</v>
      </c>
      <c s="36">
        <f>ROUND(G490*H490,6)</f>
      </c>
      <c r="L490" s="38">
        <v>0</v>
      </c>
      <c s="32">
        <f>ROUND(ROUND(L490,2)*ROUND(G490,3),2)</f>
      </c>
      <c s="36" t="s">
        <v>104</v>
      </c>
      <c>
        <f>(M490*21)/100</f>
      </c>
      <c t="s">
        <v>27</v>
      </c>
    </row>
    <row r="491" spans="1:5" ht="12.75">
      <c r="A491" s="35" t="s">
        <v>55</v>
      </c>
      <c r="E491" s="39" t="s">
        <v>5</v>
      </c>
    </row>
    <row r="492" spans="1:5" ht="12.75">
      <c r="A492" s="35" t="s">
        <v>57</v>
      </c>
      <c r="E492" s="40" t="s">
        <v>831</v>
      </c>
    </row>
    <row r="493" spans="1:5" ht="51">
      <c r="A493" t="s">
        <v>58</v>
      </c>
      <c r="E493" s="39" t="s">
        <v>2363</v>
      </c>
    </row>
    <row r="494" spans="1:16" ht="12.75">
      <c r="A494" t="s">
        <v>49</v>
      </c>
      <c s="34" t="s">
        <v>1429</v>
      </c>
      <c s="34" t="s">
        <v>2364</v>
      </c>
      <c s="35" t="s">
        <v>5</v>
      </c>
      <c s="6" t="s">
        <v>2365</v>
      </c>
      <c s="36" t="s">
        <v>73</v>
      </c>
      <c s="37">
        <v>1</v>
      </c>
      <c s="36">
        <v>0</v>
      </c>
      <c s="36">
        <f>ROUND(G494*H494,6)</f>
      </c>
      <c r="L494" s="38">
        <v>0</v>
      </c>
      <c s="32">
        <f>ROUND(ROUND(L494,2)*ROUND(G494,3),2)</f>
      </c>
      <c s="36" t="s">
        <v>104</v>
      </c>
      <c>
        <f>(M494*21)/100</f>
      </c>
      <c t="s">
        <v>27</v>
      </c>
    </row>
    <row r="495" spans="1:5" ht="12.75">
      <c r="A495" s="35" t="s">
        <v>55</v>
      </c>
      <c r="E495" s="39" t="s">
        <v>5</v>
      </c>
    </row>
    <row r="496" spans="1:5" ht="12.75">
      <c r="A496" s="35" t="s">
        <v>57</v>
      </c>
      <c r="E496" s="40" t="s">
        <v>831</v>
      </c>
    </row>
    <row r="497" spans="1:5" ht="51">
      <c r="A497" t="s">
        <v>58</v>
      </c>
      <c r="E497" s="39" t="s">
        <v>2366</v>
      </c>
    </row>
    <row r="498" spans="1:16" ht="12.75">
      <c r="A498" t="s">
        <v>49</v>
      </c>
      <c s="34" t="s">
        <v>1432</v>
      </c>
      <c s="34" t="s">
        <v>2367</v>
      </c>
      <c s="35" t="s">
        <v>5</v>
      </c>
      <c s="6" t="s">
        <v>2359</v>
      </c>
      <c s="36" t="s">
        <v>73</v>
      </c>
      <c s="37">
        <v>1</v>
      </c>
      <c s="36">
        <v>0</v>
      </c>
      <c s="36">
        <f>ROUND(G498*H498,6)</f>
      </c>
      <c r="L498" s="38">
        <v>0</v>
      </c>
      <c s="32">
        <f>ROUND(ROUND(L498,2)*ROUND(G498,3),2)</f>
      </c>
      <c s="36" t="s">
        <v>104</v>
      </c>
      <c>
        <f>(M498*21)/100</f>
      </c>
      <c t="s">
        <v>27</v>
      </c>
    </row>
    <row r="499" spans="1:5" ht="12.75">
      <c r="A499" s="35" t="s">
        <v>55</v>
      </c>
      <c r="E499" s="39" t="s">
        <v>5</v>
      </c>
    </row>
    <row r="500" spans="1:5" ht="25.5">
      <c r="A500" s="35" t="s">
        <v>57</v>
      </c>
      <c r="E500" s="40" t="s">
        <v>2130</v>
      </c>
    </row>
    <row r="501" spans="1:5" ht="51">
      <c r="A501" t="s">
        <v>58</v>
      </c>
      <c r="E501" s="39" t="s">
        <v>2368</v>
      </c>
    </row>
    <row r="502" spans="1:16" ht="12.75">
      <c r="A502" t="s">
        <v>49</v>
      </c>
      <c s="34" t="s">
        <v>1435</v>
      </c>
      <c s="34" t="s">
        <v>2369</v>
      </c>
      <c s="35" t="s">
        <v>5</v>
      </c>
      <c s="6" t="s">
        <v>2362</v>
      </c>
      <c s="36" t="s">
        <v>73</v>
      </c>
      <c s="37">
        <v>1</v>
      </c>
      <c s="36">
        <v>0</v>
      </c>
      <c s="36">
        <f>ROUND(G502*H502,6)</f>
      </c>
      <c r="L502" s="38">
        <v>0</v>
      </c>
      <c s="32">
        <f>ROUND(ROUND(L502,2)*ROUND(G502,3),2)</f>
      </c>
      <c s="36" t="s">
        <v>104</v>
      </c>
      <c>
        <f>(M502*21)/100</f>
      </c>
      <c t="s">
        <v>27</v>
      </c>
    </row>
    <row r="503" spans="1:5" ht="12.75">
      <c r="A503" s="35" t="s">
        <v>55</v>
      </c>
      <c r="E503" s="39" t="s">
        <v>5</v>
      </c>
    </row>
    <row r="504" spans="1:5" ht="12.75">
      <c r="A504" s="35" t="s">
        <v>57</v>
      </c>
      <c r="E504" s="40" t="s">
        <v>831</v>
      </c>
    </row>
    <row r="505" spans="1:5" ht="51">
      <c r="A505" t="s">
        <v>58</v>
      </c>
      <c r="E505" s="39" t="s">
        <v>2370</v>
      </c>
    </row>
    <row r="506" spans="1:16" ht="12.75">
      <c r="A506" t="s">
        <v>49</v>
      </c>
      <c s="34" t="s">
        <v>1438</v>
      </c>
      <c s="34" t="s">
        <v>2371</v>
      </c>
      <c s="35" t="s">
        <v>5</v>
      </c>
      <c s="6" t="s">
        <v>2365</v>
      </c>
      <c s="36" t="s">
        <v>73</v>
      </c>
      <c s="37">
        <v>1</v>
      </c>
      <c s="36">
        <v>0</v>
      </c>
      <c s="36">
        <f>ROUND(G506*H506,6)</f>
      </c>
      <c r="L506" s="38">
        <v>0</v>
      </c>
      <c s="32">
        <f>ROUND(ROUND(L506,2)*ROUND(G506,3),2)</f>
      </c>
      <c s="36" t="s">
        <v>104</v>
      </c>
      <c>
        <f>(M506*21)/100</f>
      </c>
      <c t="s">
        <v>27</v>
      </c>
    </row>
    <row r="507" spans="1:5" ht="12.75">
      <c r="A507" s="35" t="s">
        <v>55</v>
      </c>
      <c r="E507" s="39" t="s">
        <v>5</v>
      </c>
    </row>
    <row r="508" spans="1:5" ht="12.75">
      <c r="A508" s="35" t="s">
        <v>57</v>
      </c>
      <c r="E508" s="40" t="s">
        <v>831</v>
      </c>
    </row>
    <row r="509" spans="1:5" ht="51">
      <c r="A509" t="s">
        <v>58</v>
      </c>
      <c r="E509" s="39" t="s">
        <v>2372</v>
      </c>
    </row>
    <row r="510" spans="1:16" ht="12.75">
      <c r="A510" t="s">
        <v>49</v>
      </c>
      <c s="34" t="s">
        <v>1441</v>
      </c>
      <c s="34" t="s">
        <v>2373</v>
      </c>
      <c s="35" t="s">
        <v>5</v>
      </c>
      <c s="6" t="s">
        <v>2374</v>
      </c>
      <c s="36" t="s">
        <v>69</v>
      </c>
      <c s="37">
        <v>1</v>
      </c>
      <c s="36">
        <v>0</v>
      </c>
      <c s="36">
        <f>ROUND(G510*H510,6)</f>
      </c>
      <c r="L510" s="38">
        <v>0</v>
      </c>
      <c s="32">
        <f>ROUND(ROUND(L510,2)*ROUND(G510,3),2)</f>
      </c>
      <c s="36" t="s">
        <v>104</v>
      </c>
      <c>
        <f>(M510*21)/100</f>
      </c>
      <c t="s">
        <v>27</v>
      </c>
    </row>
    <row r="511" spans="1:5" ht="12.75">
      <c r="A511" s="35" t="s">
        <v>55</v>
      </c>
      <c r="E511" s="39" t="s">
        <v>5</v>
      </c>
    </row>
    <row r="512" spans="1:5" ht="12.75">
      <c r="A512" s="35" t="s">
        <v>57</v>
      </c>
      <c r="E512" s="40" t="s">
        <v>831</v>
      </c>
    </row>
    <row r="513" spans="1:5" ht="51">
      <c r="A513" t="s">
        <v>58</v>
      </c>
      <c r="E513" s="39" t="s">
        <v>2375</v>
      </c>
    </row>
    <row r="514" spans="1:16" ht="12.75">
      <c r="A514" t="s">
        <v>49</v>
      </c>
      <c s="34" t="s">
        <v>1444</v>
      </c>
      <c s="34" t="s">
        <v>2376</v>
      </c>
      <c s="35" t="s">
        <v>5</v>
      </c>
      <c s="6" t="s">
        <v>2377</v>
      </c>
      <c s="36" t="s">
        <v>69</v>
      </c>
      <c s="37">
        <v>1</v>
      </c>
      <c s="36">
        <v>0</v>
      </c>
      <c s="36">
        <f>ROUND(G514*H514,6)</f>
      </c>
      <c r="L514" s="38">
        <v>0</v>
      </c>
      <c s="32">
        <f>ROUND(ROUND(L514,2)*ROUND(G514,3),2)</f>
      </c>
      <c s="36" t="s">
        <v>104</v>
      </c>
      <c>
        <f>(M514*21)/100</f>
      </c>
      <c t="s">
        <v>27</v>
      </c>
    </row>
    <row r="515" spans="1:5" ht="12.75">
      <c r="A515" s="35" t="s">
        <v>55</v>
      </c>
      <c r="E515" s="39" t="s">
        <v>5</v>
      </c>
    </row>
    <row r="516" spans="1:5" ht="12.75">
      <c r="A516" s="35" t="s">
        <v>57</v>
      </c>
      <c r="E516" s="40" t="s">
        <v>831</v>
      </c>
    </row>
    <row r="517" spans="1:5" ht="51">
      <c r="A517" t="s">
        <v>58</v>
      </c>
      <c r="E517" s="39" t="s">
        <v>2378</v>
      </c>
    </row>
    <row r="518" spans="1:16" ht="12.75">
      <c r="A518" t="s">
        <v>49</v>
      </c>
      <c s="34" t="s">
        <v>1446</v>
      </c>
      <c s="34" t="s">
        <v>2379</v>
      </c>
      <c s="35" t="s">
        <v>5</v>
      </c>
      <c s="6" t="s">
        <v>2380</v>
      </c>
      <c s="36" t="s">
        <v>73</v>
      </c>
      <c s="37">
        <v>3</v>
      </c>
      <c s="36">
        <v>0</v>
      </c>
      <c s="36">
        <f>ROUND(G518*H518,6)</f>
      </c>
      <c r="L518" s="38">
        <v>0</v>
      </c>
      <c s="32">
        <f>ROUND(ROUND(L518,2)*ROUND(G518,3),2)</f>
      </c>
      <c s="36" t="s">
        <v>104</v>
      </c>
      <c>
        <f>(M518*21)/100</f>
      </c>
      <c t="s">
        <v>27</v>
      </c>
    </row>
    <row r="519" spans="1:5" ht="12.75">
      <c r="A519" s="35" t="s">
        <v>55</v>
      </c>
      <c r="E519" s="39" t="s">
        <v>5</v>
      </c>
    </row>
    <row r="520" spans="1:5" ht="25.5">
      <c r="A520" s="35" t="s">
        <v>57</v>
      </c>
      <c r="E520" s="40" t="s">
        <v>2381</v>
      </c>
    </row>
    <row r="521" spans="1:5" ht="38.25">
      <c r="A521" t="s">
        <v>58</v>
      </c>
      <c r="E521" s="39" t="s">
        <v>2382</v>
      </c>
    </row>
    <row r="522" spans="1:16" ht="12.75">
      <c r="A522" t="s">
        <v>49</v>
      </c>
      <c s="34" t="s">
        <v>1449</v>
      </c>
      <c s="34" t="s">
        <v>2383</v>
      </c>
      <c s="35" t="s">
        <v>5</v>
      </c>
      <c s="6" t="s">
        <v>2380</v>
      </c>
      <c s="36" t="s">
        <v>73</v>
      </c>
      <c s="37">
        <v>3</v>
      </c>
      <c s="36">
        <v>0</v>
      </c>
      <c s="36">
        <f>ROUND(G522*H522,6)</f>
      </c>
      <c r="L522" s="38">
        <v>0</v>
      </c>
      <c s="32">
        <f>ROUND(ROUND(L522,2)*ROUND(G522,3),2)</f>
      </c>
      <c s="36" t="s">
        <v>104</v>
      </c>
      <c>
        <f>(M522*21)/100</f>
      </c>
      <c t="s">
        <v>27</v>
      </c>
    </row>
    <row r="523" spans="1:5" ht="12.75">
      <c r="A523" s="35" t="s">
        <v>55</v>
      </c>
      <c r="E523" s="39" t="s">
        <v>5</v>
      </c>
    </row>
    <row r="524" spans="1:5" ht="25.5">
      <c r="A524" s="35" t="s">
        <v>57</v>
      </c>
      <c r="E524" s="40" t="s">
        <v>2381</v>
      </c>
    </row>
    <row r="525" spans="1:5" ht="38.25">
      <c r="A525" t="s">
        <v>58</v>
      </c>
      <c r="E525" s="39" t="s">
        <v>2382</v>
      </c>
    </row>
    <row r="526" spans="1:16" ht="12.75">
      <c r="A526" t="s">
        <v>49</v>
      </c>
      <c s="34" t="s">
        <v>1451</v>
      </c>
      <c s="34" t="s">
        <v>2384</v>
      </c>
      <c s="35" t="s">
        <v>5</v>
      </c>
      <c s="6" t="s">
        <v>2385</v>
      </c>
      <c s="36" t="s">
        <v>73</v>
      </c>
      <c s="37">
        <v>1</v>
      </c>
      <c s="36">
        <v>0</v>
      </c>
      <c s="36">
        <f>ROUND(G526*H526,6)</f>
      </c>
      <c r="L526" s="38">
        <v>0</v>
      </c>
      <c s="32">
        <f>ROUND(ROUND(L526,2)*ROUND(G526,3),2)</f>
      </c>
      <c s="36" t="s">
        <v>104</v>
      </c>
      <c>
        <f>(M526*21)/100</f>
      </c>
      <c t="s">
        <v>27</v>
      </c>
    </row>
    <row r="527" spans="1:5" ht="12.75">
      <c r="A527" s="35" t="s">
        <v>55</v>
      </c>
      <c r="E527" s="39" t="s">
        <v>5</v>
      </c>
    </row>
    <row r="528" spans="1:5" ht="12.75">
      <c r="A528" s="35" t="s">
        <v>57</v>
      </c>
      <c r="E528" s="40" t="s">
        <v>831</v>
      </c>
    </row>
    <row r="529" spans="1:5" ht="51">
      <c r="A529" t="s">
        <v>58</v>
      </c>
      <c r="E529" s="39" t="s">
        <v>2386</v>
      </c>
    </row>
    <row r="530" spans="1:16" ht="12.75">
      <c r="A530" t="s">
        <v>49</v>
      </c>
      <c s="34" t="s">
        <v>1453</v>
      </c>
      <c s="34" t="s">
        <v>2387</v>
      </c>
      <c s="35" t="s">
        <v>5</v>
      </c>
      <c s="6" t="s">
        <v>2388</v>
      </c>
      <c s="36" t="s">
        <v>73</v>
      </c>
      <c s="37">
        <v>1</v>
      </c>
      <c s="36">
        <v>0</v>
      </c>
      <c s="36">
        <f>ROUND(G530*H530,6)</f>
      </c>
      <c r="L530" s="38">
        <v>0</v>
      </c>
      <c s="32">
        <f>ROUND(ROUND(L530,2)*ROUND(G530,3),2)</f>
      </c>
      <c s="36" t="s">
        <v>104</v>
      </c>
      <c>
        <f>(M530*21)/100</f>
      </c>
      <c t="s">
        <v>27</v>
      </c>
    </row>
    <row r="531" spans="1:5" ht="12.75">
      <c r="A531" s="35" t="s">
        <v>55</v>
      </c>
      <c r="E531" s="39" t="s">
        <v>5</v>
      </c>
    </row>
    <row r="532" spans="1:5" ht="12.75">
      <c r="A532" s="35" t="s">
        <v>57</v>
      </c>
      <c r="E532" s="40" t="s">
        <v>831</v>
      </c>
    </row>
    <row r="533" spans="1:5" ht="51">
      <c r="A533" t="s">
        <v>58</v>
      </c>
      <c r="E533" s="39" t="s">
        <v>2389</v>
      </c>
    </row>
    <row r="534" spans="1:16" ht="12.75">
      <c r="A534" t="s">
        <v>49</v>
      </c>
      <c s="34" t="s">
        <v>1455</v>
      </c>
      <c s="34" t="s">
        <v>2390</v>
      </c>
      <c s="35" t="s">
        <v>5</v>
      </c>
      <c s="6" t="s">
        <v>2391</v>
      </c>
      <c s="36" t="s">
        <v>73</v>
      </c>
      <c s="37">
        <v>1</v>
      </c>
      <c s="36">
        <v>0</v>
      </c>
      <c s="36">
        <f>ROUND(G534*H534,6)</f>
      </c>
      <c r="L534" s="38">
        <v>0</v>
      </c>
      <c s="32">
        <f>ROUND(ROUND(L534,2)*ROUND(G534,3),2)</f>
      </c>
      <c s="36" t="s">
        <v>104</v>
      </c>
      <c>
        <f>(M534*21)/100</f>
      </c>
      <c t="s">
        <v>27</v>
      </c>
    </row>
    <row r="535" spans="1:5" ht="12.75">
      <c r="A535" s="35" t="s">
        <v>55</v>
      </c>
      <c r="E535" s="39" t="s">
        <v>5</v>
      </c>
    </row>
    <row r="536" spans="1:5" ht="12.75">
      <c r="A536" s="35" t="s">
        <v>57</v>
      </c>
      <c r="E536" s="40" t="s">
        <v>831</v>
      </c>
    </row>
    <row r="537" spans="1:5" ht="51">
      <c r="A537" t="s">
        <v>58</v>
      </c>
      <c r="E537" s="39" t="s">
        <v>2392</v>
      </c>
    </row>
    <row r="538" spans="1:16" ht="12.75">
      <c r="A538" t="s">
        <v>49</v>
      </c>
      <c s="34" t="s">
        <v>1459</v>
      </c>
      <c s="34" t="s">
        <v>2393</v>
      </c>
      <c s="35" t="s">
        <v>5</v>
      </c>
      <c s="6" t="s">
        <v>2394</v>
      </c>
      <c s="36" t="s">
        <v>73</v>
      </c>
      <c s="37">
        <v>1</v>
      </c>
      <c s="36">
        <v>0</v>
      </c>
      <c s="36">
        <f>ROUND(G538*H538,6)</f>
      </c>
      <c r="L538" s="38">
        <v>0</v>
      </c>
      <c s="32">
        <f>ROUND(ROUND(L538,2)*ROUND(G538,3),2)</f>
      </c>
      <c s="36" t="s">
        <v>104</v>
      </c>
      <c>
        <f>(M538*21)/100</f>
      </c>
      <c t="s">
        <v>27</v>
      </c>
    </row>
    <row r="539" spans="1:5" ht="12.75">
      <c r="A539" s="35" t="s">
        <v>55</v>
      </c>
      <c r="E539" s="39" t="s">
        <v>5</v>
      </c>
    </row>
    <row r="540" spans="1:5" ht="12.75">
      <c r="A540" s="35" t="s">
        <v>57</v>
      </c>
      <c r="E540" s="40" t="s">
        <v>831</v>
      </c>
    </row>
    <row r="541" spans="1:5" ht="51">
      <c r="A541" t="s">
        <v>58</v>
      </c>
      <c r="E541" s="39" t="s">
        <v>2395</v>
      </c>
    </row>
    <row r="542" spans="1:16" ht="12.75">
      <c r="A542" t="s">
        <v>49</v>
      </c>
      <c s="34" t="s">
        <v>1462</v>
      </c>
      <c s="34" t="s">
        <v>2396</v>
      </c>
      <c s="35" t="s">
        <v>5</v>
      </c>
      <c s="6" t="s">
        <v>2397</v>
      </c>
      <c s="36" t="s">
        <v>73</v>
      </c>
      <c s="37">
        <v>2</v>
      </c>
      <c s="36">
        <v>0</v>
      </c>
      <c s="36">
        <f>ROUND(G542*H542,6)</f>
      </c>
      <c r="L542" s="38">
        <v>0</v>
      </c>
      <c s="32">
        <f>ROUND(ROUND(L542,2)*ROUND(G542,3),2)</f>
      </c>
      <c s="36" t="s">
        <v>104</v>
      </c>
      <c>
        <f>(M542*21)/100</f>
      </c>
      <c t="s">
        <v>27</v>
      </c>
    </row>
    <row r="543" spans="1:5" ht="12.75">
      <c r="A543" s="35" t="s">
        <v>55</v>
      </c>
      <c r="E543" s="39" t="s">
        <v>5</v>
      </c>
    </row>
    <row r="544" spans="1:5" ht="12.75">
      <c r="A544" s="35" t="s">
        <v>57</v>
      </c>
      <c r="E544" s="40" t="s">
        <v>895</v>
      </c>
    </row>
    <row r="545" spans="1:5" ht="38.25">
      <c r="A545" t="s">
        <v>58</v>
      </c>
      <c r="E545" s="39" t="s">
        <v>2398</v>
      </c>
    </row>
    <row r="546" spans="1:16" ht="12.75">
      <c r="A546" t="s">
        <v>49</v>
      </c>
      <c s="34" t="s">
        <v>1465</v>
      </c>
      <c s="34" t="s">
        <v>2399</v>
      </c>
      <c s="35" t="s">
        <v>5</v>
      </c>
      <c s="6" t="s">
        <v>2397</v>
      </c>
      <c s="36" t="s">
        <v>73</v>
      </c>
      <c s="37">
        <v>2</v>
      </c>
      <c s="36">
        <v>0</v>
      </c>
      <c s="36">
        <f>ROUND(G546*H546,6)</f>
      </c>
      <c r="L546" s="38">
        <v>0</v>
      </c>
      <c s="32">
        <f>ROUND(ROUND(L546,2)*ROUND(G546,3),2)</f>
      </c>
      <c s="36" t="s">
        <v>104</v>
      </c>
      <c>
        <f>(M546*21)/100</f>
      </c>
      <c t="s">
        <v>27</v>
      </c>
    </row>
    <row r="547" spans="1:5" ht="12.75">
      <c r="A547" s="35" t="s">
        <v>55</v>
      </c>
      <c r="E547" s="39" t="s">
        <v>5</v>
      </c>
    </row>
    <row r="548" spans="1:5" ht="12.75">
      <c r="A548" s="35" t="s">
        <v>57</v>
      </c>
      <c r="E548" s="40" t="s">
        <v>895</v>
      </c>
    </row>
    <row r="549" spans="1:5" ht="38.25">
      <c r="A549" t="s">
        <v>58</v>
      </c>
      <c r="E549" s="39" t="s">
        <v>2398</v>
      </c>
    </row>
    <row r="550" spans="1:16" ht="12.75">
      <c r="A550" t="s">
        <v>49</v>
      </c>
      <c s="34" t="s">
        <v>1468</v>
      </c>
      <c s="34" t="s">
        <v>2400</v>
      </c>
      <c s="35" t="s">
        <v>5</v>
      </c>
      <c s="6" t="s">
        <v>2401</v>
      </c>
      <c s="36" t="s">
        <v>73</v>
      </c>
      <c s="37">
        <v>1</v>
      </c>
      <c s="36">
        <v>0</v>
      </c>
      <c s="36">
        <f>ROUND(G550*H550,6)</f>
      </c>
      <c r="L550" s="38">
        <v>0</v>
      </c>
      <c s="32">
        <f>ROUND(ROUND(L550,2)*ROUND(G550,3),2)</f>
      </c>
      <c s="36" t="s">
        <v>104</v>
      </c>
      <c>
        <f>(M550*21)/100</f>
      </c>
      <c t="s">
        <v>27</v>
      </c>
    </row>
    <row r="551" spans="1:5" ht="12.75">
      <c r="A551" s="35" t="s">
        <v>55</v>
      </c>
      <c r="E551" s="39" t="s">
        <v>5</v>
      </c>
    </row>
    <row r="552" spans="1:5" ht="25.5">
      <c r="A552" s="35" t="s">
        <v>57</v>
      </c>
      <c r="E552" s="40" t="s">
        <v>2130</v>
      </c>
    </row>
    <row r="553" spans="1:5" ht="38.25">
      <c r="A553" t="s">
        <v>58</v>
      </c>
      <c r="E553" s="39" t="s">
        <v>2402</v>
      </c>
    </row>
    <row r="554" spans="1:16" ht="12.75">
      <c r="A554" t="s">
        <v>49</v>
      </c>
      <c s="34" t="s">
        <v>1471</v>
      </c>
      <c s="34" t="s">
        <v>2403</v>
      </c>
      <c s="35" t="s">
        <v>5</v>
      </c>
      <c s="6" t="s">
        <v>2401</v>
      </c>
      <c s="36" t="s">
        <v>73</v>
      </c>
      <c s="37">
        <v>1</v>
      </c>
      <c s="36">
        <v>0</v>
      </c>
      <c s="36">
        <f>ROUND(G554*H554,6)</f>
      </c>
      <c r="L554" s="38">
        <v>0</v>
      </c>
      <c s="32">
        <f>ROUND(ROUND(L554,2)*ROUND(G554,3),2)</f>
      </c>
      <c s="36" t="s">
        <v>104</v>
      </c>
      <c>
        <f>(M554*21)/100</f>
      </c>
      <c t="s">
        <v>27</v>
      </c>
    </row>
    <row r="555" spans="1:5" ht="12.75">
      <c r="A555" s="35" t="s">
        <v>55</v>
      </c>
      <c r="E555" s="39" t="s">
        <v>5</v>
      </c>
    </row>
    <row r="556" spans="1:5" ht="12.75">
      <c r="A556" s="35" t="s">
        <v>57</v>
      </c>
      <c r="E556" s="40" t="s">
        <v>831</v>
      </c>
    </row>
    <row r="557" spans="1:5" ht="38.25">
      <c r="A557" t="s">
        <v>58</v>
      </c>
      <c r="E557" s="39" t="s">
        <v>2402</v>
      </c>
    </row>
    <row r="558" spans="1:16" ht="12.75">
      <c r="A558" t="s">
        <v>49</v>
      </c>
      <c s="34" t="s">
        <v>1475</v>
      </c>
      <c s="34" t="s">
        <v>2404</v>
      </c>
      <c s="35" t="s">
        <v>5</v>
      </c>
      <c s="6" t="s">
        <v>2405</v>
      </c>
      <c s="36" t="s">
        <v>73</v>
      </c>
      <c s="37">
        <v>1</v>
      </c>
      <c s="36">
        <v>0</v>
      </c>
      <c s="36">
        <f>ROUND(G558*H558,6)</f>
      </c>
      <c r="L558" s="38">
        <v>0</v>
      </c>
      <c s="32">
        <f>ROUND(ROUND(L558,2)*ROUND(G558,3),2)</f>
      </c>
      <c s="36" t="s">
        <v>104</v>
      </c>
      <c>
        <f>(M558*21)/100</f>
      </c>
      <c t="s">
        <v>27</v>
      </c>
    </row>
    <row r="559" spans="1:5" ht="12.75">
      <c r="A559" s="35" t="s">
        <v>55</v>
      </c>
      <c r="E559" s="39" t="s">
        <v>5</v>
      </c>
    </row>
    <row r="560" spans="1:5" ht="25.5">
      <c r="A560" s="35" t="s">
        <v>57</v>
      </c>
      <c r="E560" s="40" t="s">
        <v>2130</v>
      </c>
    </row>
    <row r="561" spans="1:5" ht="38.25">
      <c r="A561" t="s">
        <v>58</v>
      </c>
      <c r="E561" s="39" t="s">
        <v>2406</v>
      </c>
    </row>
    <row r="562" spans="1:16" ht="12.75">
      <c r="A562" t="s">
        <v>49</v>
      </c>
      <c s="34" t="s">
        <v>1478</v>
      </c>
      <c s="34" t="s">
        <v>2407</v>
      </c>
      <c s="35" t="s">
        <v>5</v>
      </c>
      <c s="6" t="s">
        <v>2405</v>
      </c>
      <c s="36" t="s">
        <v>73</v>
      </c>
      <c s="37">
        <v>3</v>
      </c>
      <c s="36">
        <v>0</v>
      </c>
      <c s="36">
        <f>ROUND(G562*H562,6)</f>
      </c>
      <c r="L562" s="38">
        <v>0</v>
      </c>
      <c s="32">
        <f>ROUND(ROUND(L562,2)*ROUND(G562,3),2)</f>
      </c>
      <c s="36" t="s">
        <v>104</v>
      </c>
      <c>
        <f>(M562*21)/100</f>
      </c>
      <c t="s">
        <v>27</v>
      </c>
    </row>
    <row r="563" spans="1:5" ht="12.75">
      <c r="A563" s="35" t="s">
        <v>55</v>
      </c>
      <c r="E563" s="39" t="s">
        <v>5</v>
      </c>
    </row>
    <row r="564" spans="1:5" ht="25.5">
      <c r="A564" s="35" t="s">
        <v>57</v>
      </c>
      <c r="E564" s="40" t="s">
        <v>2381</v>
      </c>
    </row>
    <row r="565" spans="1:5" ht="38.25">
      <c r="A565" t="s">
        <v>58</v>
      </c>
      <c r="E565" s="39" t="s">
        <v>2406</v>
      </c>
    </row>
    <row r="566" spans="1:16" ht="12.75">
      <c r="A566" t="s">
        <v>49</v>
      </c>
      <c s="34" t="s">
        <v>1480</v>
      </c>
      <c s="34" t="s">
        <v>2408</v>
      </c>
      <c s="35" t="s">
        <v>5</v>
      </c>
      <c s="6" t="s">
        <v>2409</v>
      </c>
      <c s="36" t="s">
        <v>73</v>
      </c>
      <c s="37">
        <v>4</v>
      </c>
      <c s="36">
        <v>0</v>
      </c>
      <c s="36">
        <f>ROUND(G566*H566,6)</f>
      </c>
      <c r="L566" s="38">
        <v>0</v>
      </c>
      <c s="32">
        <f>ROUND(ROUND(L566,2)*ROUND(G566,3),2)</f>
      </c>
      <c s="36" t="s">
        <v>104</v>
      </c>
      <c>
        <f>(M566*21)/100</f>
      </c>
      <c t="s">
        <v>27</v>
      </c>
    </row>
    <row r="567" spans="1:5" ht="12.75">
      <c r="A567" s="35" t="s">
        <v>55</v>
      </c>
      <c r="E567" s="39" t="s">
        <v>5</v>
      </c>
    </row>
    <row r="568" spans="1:5" ht="25.5">
      <c r="A568" s="35" t="s">
        <v>57</v>
      </c>
      <c r="E568" s="40" t="s">
        <v>2410</v>
      </c>
    </row>
    <row r="569" spans="1:5" ht="38.25">
      <c r="A569" t="s">
        <v>58</v>
      </c>
      <c r="E569" s="39" t="s">
        <v>2411</v>
      </c>
    </row>
    <row r="570" spans="1:16" ht="12.75">
      <c r="A570" t="s">
        <v>49</v>
      </c>
      <c s="34" t="s">
        <v>1482</v>
      </c>
      <c s="34" t="s">
        <v>2412</v>
      </c>
      <c s="35" t="s">
        <v>5</v>
      </c>
      <c s="6" t="s">
        <v>2409</v>
      </c>
      <c s="36" t="s">
        <v>73</v>
      </c>
      <c s="37">
        <v>4</v>
      </c>
      <c s="36">
        <v>0</v>
      </c>
      <c s="36">
        <f>ROUND(G570*H570,6)</f>
      </c>
      <c r="L570" s="38">
        <v>0</v>
      </c>
      <c s="32">
        <f>ROUND(ROUND(L570,2)*ROUND(G570,3),2)</f>
      </c>
      <c s="36" t="s">
        <v>104</v>
      </c>
      <c>
        <f>(M570*21)/100</f>
      </c>
      <c t="s">
        <v>27</v>
      </c>
    </row>
    <row r="571" spans="1:5" ht="12.75">
      <c r="A571" s="35" t="s">
        <v>55</v>
      </c>
      <c r="E571" s="39" t="s">
        <v>5</v>
      </c>
    </row>
    <row r="572" spans="1:5" ht="25.5">
      <c r="A572" s="35" t="s">
        <v>57</v>
      </c>
      <c r="E572" s="40" t="s">
        <v>2410</v>
      </c>
    </row>
    <row r="573" spans="1:5" ht="38.25">
      <c r="A573" t="s">
        <v>58</v>
      </c>
      <c r="E573" s="39" t="s">
        <v>2411</v>
      </c>
    </row>
    <row r="574" spans="1:16" ht="12.75">
      <c r="A574" t="s">
        <v>49</v>
      </c>
      <c s="34" t="s">
        <v>2004</v>
      </c>
      <c s="34" t="s">
        <v>2413</v>
      </c>
      <c s="35" t="s">
        <v>5</v>
      </c>
      <c s="6" t="s">
        <v>2414</v>
      </c>
      <c s="36" t="s">
        <v>73</v>
      </c>
      <c s="37">
        <v>5</v>
      </c>
      <c s="36">
        <v>0</v>
      </c>
      <c s="36">
        <f>ROUND(G574*H574,6)</f>
      </c>
      <c r="L574" s="38">
        <v>0</v>
      </c>
      <c s="32">
        <f>ROUND(ROUND(L574,2)*ROUND(G574,3),2)</f>
      </c>
      <c s="36" t="s">
        <v>104</v>
      </c>
      <c>
        <f>(M574*21)/100</f>
      </c>
      <c t="s">
        <v>27</v>
      </c>
    </row>
    <row r="575" spans="1:5" ht="12.75">
      <c r="A575" s="35" t="s">
        <v>55</v>
      </c>
      <c r="E575" s="39" t="s">
        <v>5</v>
      </c>
    </row>
    <row r="576" spans="1:5" ht="25.5">
      <c r="A576" s="35" t="s">
        <v>57</v>
      </c>
      <c r="E576" s="40" t="s">
        <v>2415</v>
      </c>
    </row>
    <row r="577" spans="1:5" ht="38.25">
      <c r="A577" t="s">
        <v>58</v>
      </c>
      <c r="E577" s="39" t="s">
        <v>2416</v>
      </c>
    </row>
    <row r="578" spans="1:16" ht="12.75">
      <c r="A578" t="s">
        <v>49</v>
      </c>
      <c s="34" t="s">
        <v>2009</v>
      </c>
      <c s="34" t="s">
        <v>2417</v>
      </c>
      <c s="35" t="s">
        <v>5</v>
      </c>
      <c s="6" t="s">
        <v>2418</v>
      </c>
      <c s="36" t="s">
        <v>73</v>
      </c>
      <c s="37">
        <v>1</v>
      </c>
      <c s="36">
        <v>0</v>
      </c>
      <c s="36">
        <f>ROUND(G578*H578,6)</f>
      </c>
      <c r="L578" s="38">
        <v>0</v>
      </c>
      <c s="32">
        <f>ROUND(ROUND(L578,2)*ROUND(G578,3),2)</f>
      </c>
      <c s="36" t="s">
        <v>104</v>
      </c>
      <c>
        <f>(M578*21)/100</f>
      </c>
      <c t="s">
        <v>27</v>
      </c>
    </row>
    <row r="579" spans="1:5" ht="12.75">
      <c r="A579" s="35" t="s">
        <v>55</v>
      </c>
      <c r="E579" s="39" t="s">
        <v>5</v>
      </c>
    </row>
    <row r="580" spans="1:5" ht="25.5">
      <c r="A580" s="35" t="s">
        <v>57</v>
      </c>
      <c r="E580" s="40" t="s">
        <v>2130</v>
      </c>
    </row>
    <row r="581" spans="1:5" ht="38.25">
      <c r="A581" t="s">
        <v>58</v>
      </c>
      <c r="E581" s="39" t="s">
        <v>2419</v>
      </c>
    </row>
    <row r="582" spans="1:16" ht="12.75">
      <c r="A582" t="s">
        <v>49</v>
      </c>
      <c s="34" t="s">
        <v>2016</v>
      </c>
      <c s="34" t="s">
        <v>2420</v>
      </c>
      <c s="35" t="s">
        <v>5</v>
      </c>
      <c s="6" t="s">
        <v>2421</v>
      </c>
      <c s="36" t="s">
        <v>73</v>
      </c>
      <c s="37">
        <v>4</v>
      </c>
      <c s="36">
        <v>0</v>
      </c>
      <c s="36">
        <f>ROUND(G582*H582,6)</f>
      </c>
      <c r="L582" s="38">
        <v>0</v>
      </c>
      <c s="32">
        <f>ROUND(ROUND(L582,2)*ROUND(G582,3),2)</f>
      </c>
      <c s="36" t="s">
        <v>104</v>
      </c>
      <c>
        <f>(M582*21)/100</f>
      </c>
      <c t="s">
        <v>27</v>
      </c>
    </row>
    <row r="583" spans="1:5" ht="12.75">
      <c r="A583" s="35" t="s">
        <v>55</v>
      </c>
      <c r="E583" s="39" t="s">
        <v>5</v>
      </c>
    </row>
    <row r="584" spans="1:5" ht="12.75">
      <c r="A584" s="35" t="s">
        <v>57</v>
      </c>
      <c r="E584" s="40" t="s">
        <v>2213</v>
      </c>
    </row>
    <row r="585" spans="1:5" ht="38.25">
      <c r="A585" t="s">
        <v>58</v>
      </c>
      <c r="E585" s="39" t="s">
        <v>2422</v>
      </c>
    </row>
    <row r="586" spans="1:16" ht="12.75">
      <c r="A586" t="s">
        <v>49</v>
      </c>
      <c s="34" t="s">
        <v>2022</v>
      </c>
      <c s="34" t="s">
        <v>2423</v>
      </c>
      <c s="35" t="s">
        <v>5</v>
      </c>
      <c s="6" t="s">
        <v>2424</v>
      </c>
      <c s="36" t="s">
        <v>73</v>
      </c>
      <c s="37">
        <v>5</v>
      </c>
      <c s="36">
        <v>0</v>
      </c>
      <c s="36">
        <f>ROUND(G586*H586,6)</f>
      </c>
      <c r="L586" s="38">
        <v>0</v>
      </c>
      <c s="32">
        <f>ROUND(ROUND(L586,2)*ROUND(G586,3),2)</f>
      </c>
      <c s="36" t="s">
        <v>104</v>
      </c>
      <c>
        <f>(M586*21)/100</f>
      </c>
      <c t="s">
        <v>27</v>
      </c>
    </row>
    <row r="587" spans="1:5" ht="12.75">
      <c r="A587" s="35" t="s">
        <v>55</v>
      </c>
      <c r="E587" s="39" t="s">
        <v>5</v>
      </c>
    </row>
    <row r="588" spans="1:5" ht="12.75">
      <c r="A588" s="35" t="s">
        <v>57</v>
      </c>
      <c r="E588" s="40" t="s">
        <v>2425</v>
      </c>
    </row>
    <row r="589" spans="1:5" ht="38.25">
      <c r="A589" t="s">
        <v>58</v>
      </c>
      <c r="E589" s="39" t="s">
        <v>2426</v>
      </c>
    </row>
    <row r="590" spans="1:16" ht="12.75">
      <c r="A590" t="s">
        <v>49</v>
      </c>
      <c s="34" t="s">
        <v>2026</v>
      </c>
      <c s="34" t="s">
        <v>2427</v>
      </c>
      <c s="35" t="s">
        <v>5</v>
      </c>
      <c s="6" t="s">
        <v>2428</v>
      </c>
      <c s="36" t="s">
        <v>73</v>
      </c>
      <c s="37">
        <v>2</v>
      </c>
      <c s="36">
        <v>0</v>
      </c>
      <c s="36">
        <f>ROUND(G590*H590,6)</f>
      </c>
      <c r="L590" s="38">
        <v>0</v>
      </c>
      <c s="32">
        <f>ROUND(ROUND(L590,2)*ROUND(G590,3),2)</f>
      </c>
      <c s="36" t="s">
        <v>104</v>
      </c>
      <c>
        <f>(M590*21)/100</f>
      </c>
      <c t="s">
        <v>27</v>
      </c>
    </row>
    <row r="591" spans="1:5" ht="12.75">
      <c r="A591" s="35" t="s">
        <v>55</v>
      </c>
      <c r="E591" s="39" t="s">
        <v>5</v>
      </c>
    </row>
    <row r="592" spans="1:5" ht="12.75">
      <c r="A592" s="35" t="s">
        <v>57</v>
      </c>
      <c r="E592" s="40" t="s">
        <v>895</v>
      </c>
    </row>
    <row r="593" spans="1:5" ht="38.25">
      <c r="A593" t="s">
        <v>58</v>
      </c>
      <c r="E593" s="39" t="s">
        <v>2429</v>
      </c>
    </row>
    <row r="594" spans="1:16" ht="12.75">
      <c r="A594" t="s">
        <v>49</v>
      </c>
      <c s="34" t="s">
        <v>2030</v>
      </c>
      <c s="34" t="s">
        <v>2430</v>
      </c>
      <c s="35" t="s">
        <v>5</v>
      </c>
      <c s="6" t="s">
        <v>2431</v>
      </c>
      <c s="36" t="s">
        <v>73</v>
      </c>
      <c s="37">
        <v>1</v>
      </c>
      <c s="36">
        <v>0</v>
      </c>
      <c s="36">
        <f>ROUND(G594*H594,6)</f>
      </c>
      <c r="L594" s="38">
        <v>0</v>
      </c>
      <c s="32">
        <f>ROUND(ROUND(L594,2)*ROUND(G594,3),2)</f>
      </c>
      <c s="36" t="s">
        <v>104</v>
      </c>
      <c>
        <f>(M594*21)/100</f>
      </c>
      <c t="s">
        <v>27</v>
      </c>
    </row>
    <row r="595" spans="1:5" ht="12.75">
      <c r="A595" s="35" t="s">
        <v>55</v>
      </c>
      <c r="E595" s="39" t="s">
        <v>5</v>
      </c>
    </row>
    <row r="596" spans="1:5" ht="12.75">
      <c r="A596" s="35" t="s">
        <v>57</v>
      </c>
      <c r="E596" s="40" t="s">
        <v>831</v>
      </c>
    </row>
    <row r="597" spans="1:5" ht="38.25">
      <c r="A597" t="s">
        <v>58</v>
      </c>
      <c r="E597" s="39" t="s">
        <v>2432</v>
      </c>
    </row>
    <row r="598" spans="1:16" ht="12.75">
      <c r="A598" t="s">
        <v>49</v>
      </c>
      <c s="34" t="s">
        <v>2032</v>
      </c>
      <c s="34" t="s">
        <v>2433</v>
      </c>
      <c s="35" t="s">
        <v>5</v>
      </c>
      <c s="6" t="s">
        <v>2434</v>
      </c>
      <c s="36" t="s">
        <v>73</v>
      </c>
      <c s="37">
        <v>1</v>
      </c>
      <c s="36">
        <v>0</v>
      </c>
      <c s="36">
        <f>ROUND(G598*H598,6)</f>
      </c>
      <c r="L598" s="38">
        <v>0</v>
      </c>
      <c s="32">
        <f>ROUND(ROUND(L598,2)*ROUND(G598,3),2)</f>
      </c>
      <c s="36" t="s">
        <v>104</v>
      </c>
      <c>
        <f>(M598*21)/100</f>
      </c>
      <c t="s">
        <v>27</v>
      </c>
    </row>
    <row r="599" spans="1:5" ht="12.75">
      <c r="A599" s="35" t="s">
        <v>55</v>
      </c>
      <c r="E599" s="39" t="s">
        <v>5</v>
      </c>
    </row>
    <row r="600" spans="1:5" ht="12.75">
      <c r="A600" s="35" t="s">
        <v>57</v>
      </c>
      <c r="E600" s="40" t="s">
        <v>831</v>
      </c>
    </row>
    <row r="601" spans="1:5" ht="51">
      <c r="A601" t="s">
        <v>58</v>
      </c>
      <c r="E601" s="39" t="s">
        <v>2389</v>
      </c>
    </row>
    <row r="602" spans="1:16" ht="12.75">
      <c r="A602" t="s">
        <v>49</v>
      </c>
      <c s="34" t="s">
        <v>2037</v>
      </c>
      <c s="34" t="s">
        <v>2435</v>
      </c>
      <c s="35" t="s">
        <v>5</v>
      </c>
      <c s="6" t="s">
        <v>2436</v>
      </c>
      <c s="36" t="s">
        <v>73</v>
      </c>
      <c s="37">
        <v>1</v>
      </c>
      <c s="36">
        <v>0</v>
      </c>
      <c s="36">
        <f>ROUND(G602*H602,6)</f>
      </c>
      <c r="L602" s="38">
        <v>0</v>
      </c>
      <c s="32">
        <f>ROUND(ROUND(L602,2)*ROUND(G602,3),2)</f>
      </c>
      <c s="36" t="s">
        <v>104</v>
      </c>
      <c>
        <f>(M602*21)/100</f>
      </c>
      <c t="s">
        <v>27</v>
      </c>
    </row>
    <row r="603" spans="1:5" ht="12.75">
      <c r="A603" s="35" t="s">
        <v>55</v>
      </c>
      <c r="E603" s="39" t="s">
        <v>5</v>
      </c>
    </row>
    <row r="604" spans="1:5" ht="25.5">
      <c r="A604" s="35" t="s">
        <v>57</v>
      </c>
      <c r="E604" s="40" t="s">
        <v>2130</v>
      </c>
    </row>
    <row r="605" spans="1:5" ht="38.25">
      <c r="A605" t="s">
        <v>58</v>
      </c>
      <c r="E605" s="39" t="s">
        <v>2437</v>
      </c>
    </row>
    <row r="606" spans="1:16" ht="12.75">
      <c r="A606" t="s">
        <v>49</v>
      </c>
      <c s="34" t="s">
        <v>2041</v>
      </c>
      <c s="34" t="s">
        <v>2438</v>
      </c>
      <c s="35" t="s">
        <v>5</v>
      </c>
      <c s="6" t="s">
        <v>2439</v>
      </c>
      <c s="36" t="s">
        <v>73</v>
      </c>
      <c s="37">
        <v>2</v>
      </c>
      <c s="36">
        <v>0</v>
      </c>
      <c s="36">
        <f>ROUND(G606*H606,6)</f>
      </c>
      <c r="L606" s="38">
        <v>0</v>
      </c>
      <c s="32">
        <f>ROUND(ROUND(L606,2)*ROUND(G606,3),2)</f>
      </c>
      <c s="36" t="s">
        <v>104</v>
      </c>
      <c>
        <f>(M606*21)/100</f>
      </c>
      <c t="s">
        <v>27</v>
      </c>
    </row>
    <row r="607" spans="1:5" ht="12.75">
      <c r="A607" s="35" t="s">
        <v>55</v>
      </c>
      <c r="E607" s="39" t="s">
        <v>5</v>
      </c>
    </row>
    <row r="608" spans="1:5" ht="12.75">
      <c r="A608" s="35" t="s">
        <v>57</v>
      </c>
      <c r="E608" s="40" t="s">
        <v>895</v>
      </c>
    </row>
    <row r="609" spans="1:5" ht="25.5">
      <c r="A609" t="s">
        <v>58</v>
      </c>
      <c r="E609" s="39" t="s">
        <v>2440</v>
      </c>
    </row>
    <row r="610" spans="1:16" ht="12.75">
      <c r="A610" t="s">
        <v>49</v>
      </c>
      <c s="34" t="s">
        <v>2045</v>
      </c>
      <c s="34" t="s">
        <v>2441</v>
      </c>
      <c s="35" t="s">
        <v>5</v>
      </c>
      <c s="6" t="s">
        <v>2439</v>
      </c>
      <c s="36" t="s">
        <v>73</v>
      </c>
      <c s="37">
        <v>3</v>
      </c>
      <c s="36">
        <v>0</v>
      </c>
      <c s="36">
        <f>ROUND(G610*H610,6)</f>
      </c>
      <c r="L610" s="38">
        <v>0</v>
      </c>
      <c s="32">
        <f>ROUND(ROUND(L610,2)*ROUND(G610,3),2)</f>
      </c>
      <c s="36" t="s">
        <v>104</v>
      </c>
      <c>
        <f>(M610*21)/100</f>
      </c>
      <c t="s">
        <v>27</v>
      </c>
    </row>
    <row r="611" spans="1:5" ht="12.75">
      <c r="A611" s="35" t="s">
        <v>55</v>
      </c>
      <c r="E611" s="39" t="s">
        <v>5</v>
      </c>
    </row>
    <row r="612" spans="1:5" ht="12.75">
      <c r="A612" s="35" t="s">
        <v>57</v>
      </c>
      <c r="E612" s="40" t="s">
        <v>2310</v>
      </c>
    </row>
    <row r="613" spans="1:5" ht="25.5">
      <c r="A613" t="s">
        <v>58</v>
      </c>
      <c r="E613" s="39" t="s">
        <v>2440</v>
      </c>
    </row>
    <row r="614" spans="1:16" ht="25.5">
      <c r="A614" t="s">
        <v>49</v>
      </c>
      <c s="34" t="s">
        <v>2049</v>
      </c>
      <c s="34" t="s">
        <v>2442</v>
      </c>
      <c s="35" t="s">
        <v>5</v>
      </c>
      <c s="6" t="s">
        <v>2443</v>
      </c>
      <c s="36" t="s">
        <v>73</v>
      </c>
      <c s="37">
        <v>2</v>
      </c>
      <c s="36">
        <v>0</v>
      </c>
      <c s="36">
        <f>ROUND(G614*H614,6)</f>
      </c>
      <c r="L614" s="38">
        <v>0</v>
      </c>
      <c s="32">
        <f>ROUND(ROUND(L614,2)*ROUND(G614,3),2)</f>
      </c>
      <c s="36" t="s">
        <v>104</v>
      </c>
      <c>
        <f>(M614*21)/100</f>
      </c>
      <c t="s">
        <v>27</v>
      </c>
    </row>
    <row r="615" spans="1:5" ht="12.75">
      <c r="A615" s="35" t="s">
        <v>55</v>
      </c>
      <c r="E615" s="39" t="s">
        <v>5</v>
      </c>
    </row>
    <row r="616" spans="1:5" ht="12.75">
      <c r="A616" s="35" t="s">
        <v>57</v>
      </c>
      <c r="E616" s="40" t="s">
        <v>895</v>
      </c>
    </row>
    <row r="617" spans="1:5" ht="25.5">
      <c r="A617" t="s">
        <v>58</v>
      </c>
      <c r="E617" s="39" t="s">
        <v>2444</v>
      </c>
    </row>
    <row r="618" spans="1:16" ht="25.5">
      <c r="A618" t="s">
        <v>49</v>
      </c>
      <c s="34" t="s">
        <v>2051</v>
      </c>
      <c s="34" t="s">
        <v>2445</v>
      </c>
      <c s="35" t="s">
        <v>5</v>
      </c>
      <c s="6" t="s">
        <v>2443</v>
      </c>
      <c s="36" t="s">
        <v>73</v>
      </c>
      <c s="37">
        <v>3</v>
      </c>
      <c s="36">
        <v>0</v>
      </c>
      <c s="36">
        <f>ROUND(G618*H618,6)</f>
      </c>
      <c r="L618" s="38">
        <v>0</v>
      </c>
      <c s="32">
        <f>ROUND(ROUND(L618,2)*ROUND(G618,3),2)</f>
      </c>
      <c s="36" t="s">
        <v>104</v>
      </c>
      <c>
        <f>(M618*21)/100</f>
      </c>
      <c t="s">
        <v>27</v>
      </c>
    </row>
    <row r="619" spans="1:5" ht="12.75">
      <c r="A619" s="35" t="s">
        <v>55</v>
      </c>
      <c r="E619" s="39" t="s">
        <v>5</v>
      </c>
    </row>
    <row r="620" spans="1:5" ht="25.5">
      <c r="A620" s="35" t="s">
        <v>57</v>
      </c>
      <c r="E620" s="40" t="s">
        <v>2381</v>
      </c>
    </row>
    <row r="621" spans="1:5" ht="25.5">
      <c r="A621" t="s">
        <v>58</v>
      </c>
      <c r="E621" s="39" t="s">
        <v>2444</v>
      </c>
    </row>
    <row r="622" spans="1:16" ht="12.75">
      <c r="A622" t="s">
        <v>49</v>
      </c>
      <c s="34" t="s">
        <v>2056</v>
      </c>
      <c s="34" t="s">
        <v>2446</v>
      </c>
      <c s="35" t="s">
        <v>5</v>
      </c>
      <c s="6" t="s">
        <v>2447</v>
      </c>
      <c s="36" t="s">
        <v>73</v>
      </c>
      <c s="37">
        <v>25</v>
      </c>
      <c s="36">
        <v>0</v>
      </c>
      <c s="36">
        <f>ROUND(G622*H622,6)</f>
      </c>
      <c r="L622" s="38">
        <v>0</v>
      </c>
      <c s="32">
        <f>ROUND(ROUND(L622,2)*ROUND(G622,3),2)</f>
      </c>
      <c s="36" t="s">
        <v>104</v>
      </c>
      <c>
        <f>(M622*21)/100</f>
      </c>
      <c t="s">
        <v>27</v>
      </c>
    </row>
    <row r="623" spans="1:5" ht="12.75">
      <c r="A623" s="35" t="s">
        <v>55</v>
      </c>
      <c r="E623" s="39" t="s">
        <v>5</v>
      </c>
    </row>
    <row r="624" spans="1:5" ht="25.5">
      <c r="A624" s="35" t="s">
        <v>57</v>
      </c>
      <c r="E624" s="40" t="s">
        <v>2448</v>
      </c>
    </row>
    <row r="625" spans="1:5" ht="12.75">
      <c r="A625" t="s">
        <v>58</v>
      </c>
      <c r="E625" s="39" t="s">
        <v>2447</v>
      </c>
    </row>
    <row r="626" spans="1:16" ht="12.75">
      <c r="A626" t="s">
        <v>49</v>
      </c>
      <c s="34" t="s">
        <v>2061</v>
      </c>
      <c s="34" t="s">
        <v>2449</v>
      </c>
      <c s="35" t="s">
        <v>5</v>
      </c>
      <c s="6" t="s">
        <v>2447</v>
      </c>
      <c s="36" t="s">
        <v>73</v>
      </c>
      <c s="37">
        <v>28</v>
      </c>
      <c s="36">
        <v>0</v>
      </c>
      <c s="36">
        <f>ROUND(G626*H626,6)</f>
      </c>
      <c r="L626" s="38">
        <v>0</v>
      </c>
      <c s="32">
        <f>ROUND(ROUND(L626,2)*ROUND(G626,3),2)</f>
      </c>
      <c s="36" t="s">
        <v>104</v>
      </c>
      <c>
        <f>(M626*21)/100</f>
      </c>
      <c t="s">
        <v>27</v>
      </c>
    </row>
    <row r="627" spans="1:5" ht="12.75">
      <c r="A627" s="35" t="s">
        <v>55</v>
      </c>
      <c r="E627" s="39" t="s">
        <v>5</v>
      </c>
    </row>
    <row r="628" spans="1:5" ht="25.5">
      <c r="A628" s="35" t="s">
        <v>57</v>
      </c>
      <c r="E628" s="40" t="s">
        <v>2450</v>
      </c>
    </row>
    <row r="629" spans="1:5" ht="12.75">
      <c r="A629" t="s">
        <v>58</v>
      </c>
      <c r="E629" s="39" t="s">
        <v>2447</v>
      </c>
    </row>
    <row r="630" spans="1:16" ht="12.75">
      <c r="A630" t="s">
        <v>49</v>
      </c>
      <c s="34" t="s">
        <v>2065</v>
      </c>
      <c s="34" t="s">
        <v>2451</v>
      </c>
      <c s="35" t="s">
        <v>5</v>
      </c>
      <c s="6" t="s">
        <v>2452</v>
      </c>
      <c s="36" t="s">
        <v>73</v>
      </c>
      <c s="37">
        <v>23</v>
      </c>
      <c s="36">
        <v>0</v>
      </c>
      <c s="36">
        <f>ROUND(G630*H630,6)</f>
      </c>
      <c r="L630" s="38">
        <v>0</v>
      </c>
      <c s="32">
        <f>ROUND(ROUND(L630,2)*ROUND(G630,3),2)</f>
      </c>
      <c s="36" t="s">
        <v>104</v>
      </c>
      <c>
        <f>(M630*21)/100</f>
      </c>
      <c t="s">
        <v>27</v>
      </c>
    </row>
    <row r="631" spans="1:5" ht="12.75">
      <c r="A631" s="35" t="s">
        <v>55</v>
      </c>
      <c r="E631" s="39" t="s">
        <v>5</v>
      </c>
    </row>
    <row r="632" spans="1:5" ht="12.75">
      <c r="A632" s="35" t="s">
        <v>57</v>
      </c>
      <c r="E632" s="40" t="s">
        <v>2453</v>
      </c>
    </row>
    <row r="633" spans="1:5" ht="51">
      <c r="A633" t="s">
        <v>58</v>
      </c>
      <c r="E633" s="39" t="s">
        <v>2454</v>
      </c>
    </row>
    <row r="634" spans="1:16" ht="12.75">
      <c r="A634" t="s">
        <v>49</v>
      </c>
      <c s="34" t="s">
        <v>2070</v>
      </c>
      <c s="34" t="s">
        <v>2455</v>
      </c>
      <c s="35" t="s">
        <v>5</v>
      </c>
      <c s="6" t="s">
        <v>2452</v>
      </c>
      <c s="36" t="s">
        <v>73</v>
      </c>
      <c s="37">
        <v>25</v>
      </c>
      <c s="36">
        <v>0</v>
      </c>
      <c s="36">
        <f>ROUND(G634*H634,6)</f>
      </c>
      <c r="L634" s="38">
        <v>0</v>
      </c>
      <c s="32">
        <f>ROUND(ROUND(L634,2)*ROUND(G634,3),2)</f>
      </c>
      <c s="36" t="s">
        <v>104</v>
      </c>
      <c>
        <f>(M634*21)/100</f>
      </c>
      <c t="s">
        <v>27</v>
      </c>
    </row>
    <row r="635" spans="1:5" ht="12.75">
      <c r="A635" s="35" t="s">
        <v>55</v>
      </c>
      <c r="E635" s="39" t="s">
        <v>5</v>
      </c>
    </row>
    <row r="636" spans="1:5" ht="12.75">
      <c r="A636" s="35" t="s">
        <v>57</v>
      </c>
      <c r="E636" s="40" t="s">
        <v>2260</v>
      </c>
    </row>
    <row r="637" spans="1:5" ht="51">
      <c r="A637" t="s">
        <v>58</v>
      </c>
      <c r="E637" s="39" t="s">
        <v>2454</v>
      </c>
    </row>
    <row r="638" spans="1:16" ht="12.75">
      <c r="A638" t="s">
        <v>49</v>
      </c>
      <c s="34" t="s">
        <v>2456</v>
      </c>
      <c s="34" t="s">
        <v>2457</v>
      </c>
      <c s="35" t="s">
        <v>5</v>
      </c>
      <c s="6" t="s">
        <v>2458</v>
      </c>
      <c s="36" t="s">
        <v>73</v>
      </c>
      <c s="37">
        <v>3</v>
      </c>
      <c s="36">
        <v>0</v>
      </c>
      <c s="36">
        <f>ROUND(G638*H638,6)</f>
      </c>
      <c r="L638" s="38">
        <v>0</v>
      </c>
      <c s="32">
        <f>ROUND(ROUND(L638,2)*ROUND(G638,3),2)</f>
      </c>
      <c s="36" t="s">
        <v>104</v>
      </c>
      <c>
        <f>(M638*21)/100</f>
      </c>
      <c t="s">
        <v>27</v>
      </c>
    </row>
    <row r="639" spans="1:5" ht="12.75">
      <c r="A639" s="35" t="s">
        <v>55</v>
      </c>
      <c r="E639" s="39" t="s">
        <v>5</v>
      </c>
    </row>
    <row r="640" spans="1:5" ht="12.75">
      <c r="A640" s="35" t="s">
        <v>57</v>
      </c>
      <c r="E640" s="40" t="s">
        <v>2310</v>
      </c>
    </row>
    <row r="641" spans="1:5" ht="38.25">
      <c r="A641" t="s">
        <v>58</v>
      </c>
      <c r="E641" s="39" t="s">
        <v>2459</v>
      </c>
    </row>
    <row r="642" spans="1:16" ht="12.75">
      <c r="A642" t="s">
        <v>49</v>
      </c>
      <c s="34" t="s">
        <v>2460</v>
      </c>
      <c s="34" t="s">
        <v>2461</v>
      </c>
      <c s="35" t="s">
        <v>5</v>
      </c>
      <c s="6" t="s">
        <v>2458</v>
      </c>
      <c s="36" t="s">
        <v>73</v>
      </c>
      <c s="37">
        <v>2</v>
      </c>
      <c s="36">
        <v>0</v>
      </c>
      <c s="36">
        <f>ROUND(G642*H642,6)</f>
      </c>
      <c r="L642" s="38">
        <v>0</v>
      </c>
      <c s="32">
        <f>ROUND(ROUND(L642,2)*ROUND(G642,3),2)</f>
      </c>
      <c s="36" t="s">
        <v>104</v>
      </c>
      <c>
        <f>(M642*21)/100</f>
      </c>
      <c t="s">
        <v>27</v>
      </c>
    </row>
    <row r="643" spans="1:5" ht="12.75">
      <c r="A643" s="35" t="s">
        <v>55</v>
      </c>
      <c r="E643" s="39" t="s">
        <v>5</v>
      </c>
    </row>
    <row r="644" spans="1:5" ht="12.75">
      <c r="A644" s="35" t="s">
        <v>57</v>
      </c>
      <c r="E644" s="40" t="s">
        <v>895</v>
      </c>
    </row>
    <row r="645" spans="1:5" ht="38.25">
      <c r="A645" t="s">
        <v>58</v>
      </c>
      <c r="E645" s="39" t="s">
        <v>2459</v>
      </c>
    </row>
    <row r="646" spans="1:16" ht="12.75">
      <c r="A646" t="s">
        <v>49</v>
      </c>
      <c s="34" t="s">
        <v>2462</v>
      </c>
      <c s="34" t="s">
        <v>2463</v>
      </c>
      <c s="35" t="s">
        <v>5</v>
      </c>
      <c s="6" t="s">
        <v>2464</v>
      </c>
      <c s="36" t="s">
        <v>73</v>
      </c>
      <c s="37">
        <v>2</v>
      </c>
      <c s="36">
        <v>0</v>
      </c>
      <c s="36">
        <f>ROUND(G646*H646,6)</f>
      </c>
      <c r="L646" s="38">
        <v>0</v>
      </c>
      <c s="32">
        <f>ROUND(ROUND(L646,2)*ROUND(G646,3),2)</f>
      </c>
      <c s="36" t="s">
        <v>104</v>
      </c>
      <c>
        <f>(M646*21)/100</f>
      </c>
      <c t="s">
        <v>27</v>
      </c>
    </row>
    <row r="647" spans="1:5" ht="12.75">
      <c r="A647" s="35" t="s">
        <v>55</v>
      </c>
      <c r="E647" s="39" t="s">
        <v>5</v>
      </c>
    </row>
    <row r="648" spans="1:5" ht="12.75">
      <c r="A648" s="35" t="s">
        <v>57</v>
      </c>
      <c r="E648" s="40" t="s">
        <v>895</v>
      </c>
    </row>
    <row r="649" spans="1:5" ht="38.25">
      <c r="A649" t="s">
        <v>58</v>
      </c>
      <c r="E649" s="39" t="s">
        <v>2465</v>
      </c>
    </row>
    <row r="650" spans="1:16" ht="12.75">
      <c r="A650" t="s">
        <v>49</v>
      </c>
      <c s="34" t="s">
        <v>2466</v>
      </c>
      <c s="34" t="s">
        <v>2467</v>
      </c>
      <c s="35" t="s">
        <v>5</v>
      </c>
      <c s="6" t="s">
        <v>2468</v>
      </c>
      <c s="36" t="s">
        <v>73</v>
      </c>
      <c s="37">
        <v>1</v>
      </c>
      <c s="36">
        <v>0</v>
      </c>
      <c s="36">
        <f>ROUND(G650*H650,6)</f>
      </c>
      <c r="L650" s="38">
        <v>0</v>
      </c>
      <c s="32">
        <f>ROUND(ROUND(L650,2)*ROUND(G650,3),2)</f>
      </c>
      <c s="36" t="s">
        <v>104</v>
      </c>
      <c>
        <f>(M650*21)/100</f>
      </c>
      <c t="s">
        <v>27</v>
      </c>
    </row>
    <row r="651" spans="1:5" ht="12.75">
      <c r="A651" s="35" t="s">
        <v>55</v>
      </c>
      <c r="E651" s="39" t="s">
        <v>5</v>
      </c>
    </row>
    <row r="652" spans="1:5" ht="12.75">
      <c r="A652" s="35" t="s">
        <v>57</v>
      </c>
      <c r="E652" s="40" t="s">
        <v>831</v>
      </c>
    </row>
    <row r="653" spans="1:5" ht="38.25">
      <c r="A653" t="s">
        <v>58</v>
      </c>
      <c r="E653" s="39" t="s">
        <v>2469</v>
      </c>
    </row>
    <row r="654" spans="1:16" ht="12.75">
      <c r="A654" t="s">
        <v>49</v>
      </c>
      <c s="34" t="s">
        <v>2470</v>
      </c>
      <c s="34" t="s">
        <v>2471</v>
      </c>
      <c s="35" t="s">
        <v>5</v>
      </c>
      <c s="6" t="s">
        <v>2472</v>
      </c>
      <c s="36" t="s">
        <v>73</v>
      </c>
      <c s="37">
        <v>1</v>
      </c>
      <c s="36">
        <v>0</v>
      </c>
      <c s="36">
        <f>ROUND(G654*H654,6)</f>
      </c>
      <c r="L654" s="38">
        <v>0</v>
      </c>
      <c s="32">
        <f>ROUND(ROUND(L654,2)*ROUND(G654,3),2)</f>
      </c>
      <c s="36" t="s">
        <v>104</v>
      </c>
      <c>
        <f>(M654*21)/100</f>
      </c>
      <c t="s">
        <v>27</v>
      </c>
    </row>
    <row r="655" spans="1:5" ht="12.75">
      <c r="A655" s="35" t="s">
        <v>55</v>
      </c>
      <c r="E655" s="39" t="s">
        <v>5</v>
      </c>
    </row>
    <row r="656" spans="1:5" ht="12.75">
      <c r="A656" s="35" t="s">
        <v>57</v>
      </c>
      <c r="E656" s="40" t="s">
        <v>831</v>
      </c>
    </row>
    <row r="657" spans="1:5" ht="25.5">
      <c r="A657" t="s">
        <v>58</v>
      </c>
      <c r="E657" s="39" t="s">
        <v>2473</v>
      </c>
    </row>
    <row r="658" spans="1:16" ht="12.75">
      <c r="A658" t="s">
        <v>49</v>
      </c>
      <c s="34" t="s">
        <v>2474</v>
      </c>
      <c s="34" t="s">
        <v>2475</v>
      </c>
      <c s="35" t="s">
        <v>5</v>
      </c>
      <c s="6" t="s">
        <v>2476</v>
      </c>
      <c s="36" t="s">
        <v>73</v>
      </c>
      <c s="37">
        <v>2</v>
      </c>
      <c s="36">
        <v>0</v>
      </c>
      <c s="36">
        <f>ROUND(G658*H658,6)</f>
      </c>
      <c r="L658" s="38">
        <v>0</v>
      </c>
      <c s="32">
        <f>ROUND(ROUND(L658,2)*ROUND(G658,3),2)</f>
      </c>
      <c s="36" t="s">
        <v>104</v>
      </c>
      <c>
        <f>(M658*21)/100</f>
      </c>
      <c t="s">
        <v>27</v>
      </c>
    </row>
    <row r="659" spans="1:5" ht="12.75">
      <c r="A659" s="35" t="s">
        <v>55</v>
      </c>
      <c r="E659" s="39" t="s">
        <v>5</v>
      </c>
    </row>
    <row r="660" spans="1:5" ht="12.75">
      <c r="A660" s="35" t="s">
        <v>57</v>
      </c>
      <c r="E660" s="40" t="s">
        <v>895</v>
      </c>
    </row>
    <row r="661" spans="1:5" ht="38.25">
      <c r="A661" t="s">
        <v>58</v>
      </c>
      <c r="E661" s="39" t="s">
        <v>2465</v>
      </c>
    </row>
    <row r="662" spans="1:16" ht="12.75">
      <c r="A662" t="s">
        <v>49</v>
      </c>
      <c s="34" t="s">
        <v>2477</v>
      </c>
      <c s="34" t="s">
        <v>2478</v>
      </c>
      <c s="35" t="s">
        <v>5</v>
      </c>
      <c s="6" t="s">
        <v>2472</v>
      </c>
      <c s="36" t="s">
        <v>69</v>
      </c>
      <c s="37">
        <v>1</v>
      </c>
      <c s="36">
        <v>0</v>
      </c>
      <c s="36">
        <f>ROUND(G662*H662,6)</f>
      </c>
      <c r="L662" s="38">
        <v>0</v>
      </c>
      <c s="32">
        <f>ROUND(ROUND(L662,2)*ROUND(G662,3),2)</f>
      </c>
      <c s="36" t="s">
        <v>104</v>
      </c>
      <c>
        <f>(M662*21)/100</f>
      </c>
      <c t="s">
        <v>27</v>
      </c>
    </row>
    <row r="663" spans="1:5" ht="12.75">
      <c r="A663" s="35" t="s">
        <v>55</v>
      </c>
      <c r="E663" s="39" t="s">
        <v>5</v>
      </c>
    </row>
    <row r="664" spans="1:5" ht="12.75">
      <c r="A664" s="35" t="s">
        <v>57</v>
      </c>
      <c r="E664" s="40" t="s">
        <v>831</v>
      </c>
    </row>
    <row r="665" spans="1:5" ht="25.5">
      <c r="A665" t="s">
        <v>58</v>
      </c>
      <c r="E665" s="39" t="s">
        <v>2479</v>
      </c>
    </row>
    <row r="666" spans="1:16" ht="12.75">
      <c r="A666" t="s">
        <v>49</v>
      </c>
      <c s="34" t="s">
        <v>2480</v>
      </c>
      <c s="34" t="s">
        <v>2481</v>
      </c>
      <c s="35" t="s">
        <v>5</v>
      </c>
      <c s="6" t="s">
        <v>2472</v>
      </c>
      <c s="36" t="s">
        <v>69</v>
      </c>
      <c s="37">
        <v>1</v>
      </c>
      <c s="36">
        <v>0</v>
      </c>
      <c s="36">
        <f>ROUND(G666*H666,6)</f>
      </c>
      <c r="L666" s="38">
        <v>0</v>
      </c>
      <c s="32">
        <f>ROUND(ROUND(L666,2)*ROUND(G666,3),2)</f>
      </c>
      <c s="36" t="s">
        <v>104</v>
      </c>
      <c>
        <f>(M666*21)/100</f>
      </c>
      <c t="s">
        <v>27</v>
      </c>
    </row>
    <row r="667" spans="1:5" ht="12.75">
      <c r="A667" s="35" t="s">
        <v>55</v>
      </c>
      <c r="E667" s="39" t="s">
        <v>5</v>
      </c>
    </row>
    <row r="668" spans="1:5" ht="12.75">
      <c r="A668" s="35" t="s">
        <v>57</v>
      </c>
      <c r="E668" s="40" t="s">
        <v>831</v>
      </c>
    </row>
    <row r="669" spans="1:5" ht="25.5">
      <c r="A669" t="s">
        <v>58</v>
      </c>
      <c r="E669" s="39" t="s">
        <v>2482</v>
      </c>
    </row>
    <row r="670" spans="1:16" ht="12.75">
      <c r="A670" t="s">
        <v>49</v>
      </c>
      <c s="34" t="s">
        <v>2483</v>
      </c>
      <c s="34" t="s">
        <v>2484</v>
      </c>
      <c s="35" t="s">
        <v>5</v>
      </c>
      <c s="6" t="s">
        <v>2485</v>
      </c>
      <c s="36" t="s">
        <v>69</v>
      </c>
      <c s="37">
        <v>2</v>
      </c>
      <c s="36">
        <v>0</v>
      </c>
      <c s="36">
        <f>ROUND(G670*H670,6)</f>
      </c>
      <c r="L670" s="38">
        <v>0</v>
      </c>
      <c s="32">
        <f>ROUND(ROUND(L670,2)*ROUND(G670,3),2)</f>
      </c>
      <c s="36" t="s">
        <v>104</v>
      </c>
      <c>
        <f>(M670*21)/100</f>
      </c>
      <c t="s">
        <v>27</v>
      </c>
    </row>
    <row r="671" spans="1:5" ht="12.75">
      <c r="A671" s="35" t="s">
        <v>55</v>
      </c>
      <c r="E671" s="39" t="s">
        <v>5</v>
      </c>
    </row>
    <row r="672" spans="1:5" ht="12.75">
      <c r="A672" s="35" t="s">
        <v>57</v>
      </c>
      <c r="E672" s="40" t="s">
        <v>895</v>
      </c>
    </row>
    <row r="673" spans="1:5" ht="38.25">
      <c r="A673" t="s">
        <v>58</v>
      </c>
      <c r="E673" s="39" t="s">
        <v>2486</v>
      </c>
    </row>
    <row r="674" spans="1:16" ht="12.75">
      <c r="A674" t="s">
        <v>49</v>
      </c>
      <c s="34" t="s">
        <v>2487</v>
      </c>
      <c s="34" t="s">
        <v>2488</v>
      </c>
      <c s="35" t="s">
        <v>5</v>
      </c>
      <c s="6" t="s">
        <v>2472</v>
      </c>
      <c s="36" t="s">
        <v>69</v>
      </c>
      <c s="37">
        <v>1</v>
      </c>
      <c s="36">
        <v>0</v>
      </c>
      <c s="36">
        <f>ROUND(G674*H674,6)</f>
      </c>
      <c r="L674" s="38">
        <v>0</v>
      </c>
      <c s="32">
        <f>ROUND(ROUND(L674,2)*ROUND(G674,3),2)</f>
      </c>
      <c s="36" t="s">
        <v>104</v>
      </c>
      <c>
        <f>(M674*21)/100</f>
      </c>
      <c t="s">
        <v>27</v>
      </c>
    </row>
    <row r="675" spans="1:5" ht="12.75">
      <c r="A675" s="35" t="s">
        <v>55</v>
      </c>
      <c r="E675" s="39" t="s">
        <v>5</v>
      </c>
    </row>
    <row r="676" spans="1:5" ht="12.75">
      <c r="A676" s="35" t="s">
        <v>57</v>
      </c>
      <c r="E676" s="40" t="s">
        <v>831</v>
      </c>
    </row>
    <row r="677" spans="1:5" ht="25.5">
      <c r="A677" t="s">
        <v>58</v>
      </c>
      <c r="E677" s="39" t="s">
        <v>2482</v>
      </c>
    </row>
    <row r="678" spans="1:16" ht="12.75">
      <c r="A678" t="s">
        <v>49</v>
      </c>
      <c s="34" t="s">
        <v>2489</v>
      </c>
      <c s="34" t="s">
        <v>2490</v>
      </c>
      <c s="35" t="s">
        <v>5</v>
      </c>
      <c s="6" t="s">
        <v>2485</v>
      </c>
      <c s="36" t="s">
        <v>69</v>
      </c>
      <c s="37">
        <v>2</v>
      </c>
      <c s="36">
        <v>0</v>
      </c>
      <c s="36">
        <f>ROUND(G678*H678,6)</f>
      </c>
      <c r="L678" s="38">
        <v>0</v>
      </c>
      <c s="32">
        <f>ROUND(ROUND(L678,2)*ROUND(G678,3),2)</f>
      </c>
      <c s="36" t="s">
        <v>104</v>
      </c>
      <c>
        <f>(M678*21)/100</f>
      </c>
      <c t="s">
        <v>27</v>
      </c>
    </row>
    <row r="679" spans="1:5" ht="12.75">
      <c r="A679" s="35" t="s">
        <v>55</v>
      </c>
      <c r="E679" s="39" t="s">
        <v>5</v>
      </c>
    </row>
    <row r="680" spans="1:5" ht="12.75">
      <c r="A680" s="35" t="s">
        <v>57</v>
      </c>
      <c r="E680" s="40" t="s">
        <v>895</v>
      </c>
    </row>
    <row r="681" spans="1:5" ht="38.25">
      <c r="A681" t="s">
        <v>58</v>
      </c>
      <c r="E681" s="39" t="s">
        <v>2486</v>
      </c>
    </row>
    <row r="682" spans="1:16" ht="12.75">
      <c r="A682" t="s">
        <v>49</v>
      </c>
      <c s="34" t="s">
        <v>2491</v>
      </c>
      <c s="34" t="s">
        <v>2492</v>
      </c>
      <c s="35" t="s">
        <v>5</v>
      </c>
      <c s="6" t="s">
        <v>2493</v>
      </c>
      <c s="36" t="s">
        <v>73</v>
      </c>
      <c s="37">
        <v>2</v>
      </c>
      <c s="36">
        <v>0</v>
      </c>
      <c s="36">
        <f>ROUND(G682*H682,6)</f>
      </c>
      <c r="L682" s="38">
        <v>0</v>
      </c>
      <c s="32">
        <f>ROUND(ROUND(L682,2)*ROUND(G682,3),2)</f>
      </c>
      <c s="36" t="s">
        <v>104</v>
      </c>
      <c>
        <f>(M682*21)/100</f>
      </c>
      <c t="s">
        <v>27</v>
      </c>
    </row>
    <row r="683" spans="1:5" ht="12.75">
      <c r="A683" s="35" t="s">
        <v>55</v>
      </c>
      <c r="E683" s="39" t="s">
        <v>5</v>
      </c>
    </row>
    <row r="684" spans="1:5" ht="12.75">
      <c r="A684" s="35" t="s">
        <v>57</v>
      </c>
      <c r="E684" s="40" t="s">
        <v>895</v>
      </c>
    </row>
    <row r="685" spans="1:5" ht="12.75">
      <c r="A685" t="s">
        <v>58</v>
      </c>
      <c r="E685" s="39" t="s">
        <v>5</v>
      </c>
    </row>
    <row r="686" spans="1:16" ht="12.75">
      <c r="A686" t="s">
        <v>49</v>
      </c>
      <c s="34" t="s">
        <v>2494</v>
      </c>
      <c s="34" t="s">
        <v>2495</v>
      </c>
      <c s="35" t="s">
        <v>5</v>
      </c>
      <c s="6" t="s">
        <v>2493</v>
      </c>
      <c s="36" t="s">
        <v>73</v>
      </c>
      <c s="37">
        <v>2</v>
      </c>
      <c s="36">
        <v>0</v>
      </c>
      <c s="36">
        <f>ROUND(G686*H686,6)</f>
      </c>
      <c r="L686" s="38">
        <v>0</v>
      </c>
      <c s="32">
        <f>ROUND(ROUND(L686,2)*ROUND(G686,3),2)</f>
      </c>
      <c s="36" t="s">
        <v>104</v>
      </c>
      <c>
        <f>(M686*21)/100</f>
      </c>
      <c t="s">
        <v>27</v>
      </c>
    </row>
    <row r="687" spans="1:5" ht="12.75">
      <c r="A687" s="35" t="s">
        <v>55</v>
      </c>
      <c r="E687" s="39" t="s">
        <v>5</v>
      </c>
    </row>
    <row r="688" spans="1:5" ht="25.5">
      <c r="A688" s="35" t="s">
        <v>57</v>
      </c>
      <c r="E688" s="40" t="s">
        <v>2119</v>
      </c>
    </row>
    <row r="689" spans="1:5" ht="12.75">
      <c r="A689" t="s">
        <v>58</v>
      </c>
      <c r="E689" s="39" t="s">
        <v>5</v>
      </c>
    </row>
    <row r="690" spans="1:16" ht="25.5">
      <c r="A690" t="s">
        <v>49</v>
      </c>
      <c s="34" t="s">
        <v>2496</v>
      </c>
      <c s="34" t="s">
        <v>2497</v>
      </c>
      <c s="35" t="s">
        <v>5</v>
      </c>
      <c s="6" t="s">
        <v>2498</v>
      </c>
      <c s="36" t="s">
        <v>69</v>
      </c>
      <c s="37">
        <v>2</v>
      </c>
      <c s="36">
        <v>0</v>
      </c>
      <c s="36">
        <f>ROUND(G690*H690,6)</f>
      </c>
      <c r="L690" s="38">
        <v>0</v>
      </c>
      <c s="32">
        <f>ROUND(ROUND(L690,2)*ROUND(G690,3),2)</f>
      </c>
      <c s="36" t="s">
        <v>104</v>
      </c>
      <c>
        <f>(M690*21)/100</f>
      </c>
      <c t="s">
        <v>27</v>
      </c>
    </row>
    <row r="691" spans="1:5" ht="12.75">
      <c r="A691" s="35" t="s">
        <v>55</v>
      </c>
      <c r="E691" s="39" t="s">
        <v>5</v>
      </c>
    </row>
    <row r="692" spans="1:5" ht="12.75">
      <c r="A692" s="35" t="s">
        <v>57</v>
      </c>
      <c r="E692" s="40" t="s">
        <v>895</v>
      </c>
    </row>
    <row r="693" spans="1:5" ht="12.75">
      <c r="A693" t="s">
        <v>58</v>
      </c>
      <c r="E693" s="39" t="s">
        <v>5</v>
      </c>
    </row>
    <row r="694" spans="1:16" ht="25.5">
      <c r="A694" t="s">
        <v>49</v>
      </c>
      <c s="34" t="s">
        <v>2499</v>
      </c>
      <c s="34" t="s">
        <v>2500</v>
      </c>
      <c s="35" t="s">
        <v>5</v>
      </c>
      <c s="6" t="s">
        <v>2498</v>
      </c>
      <c s="36" t="s">
        <v>69</v>
      </c>
      <c s="37">
        <v>2</v>
      </c>
      <c s="36">
        <v>0</v>
      </c>
      <c s="36">
        <f>ROUND(G694*H694,6)</f>
      </c>
      <c r="L694" s="38">
        <v>0</v>
      </c>
      <c s="32">
        <f>ROUND(ROUND(L694,2)*ROUND(G694,3),2)</f>
      </c>
      <c s="36" t="s">
        <v>104</v>
      </c>
      <c>
        <f>(M694*21)/100</f>
      </c>
      <c t="s">
        <v>27</v>
      </c>
    </row>
    <row r="695" spans="1:5" ht="12.75">
      <c r="A695" s="35" t="s">
        <v>55</v>
      </c>
      <c r="E695" s="39" t="s">
        <v>5</v>
      </c>
    </row>
    <row r="696" spans="1:5" ht="12.75">
      <c r="A696" s="35" t="s">
        <v>57</v>
      </c>
      <c r="E696" s="40" t="s">
        <v>895</v>
      </c>
    </row>
    <row r="697" spans="1:5" ht="38.25">
      <c r="A697" t="s">
        <v>58</v>
      </c>
      <c r="E697" s="39" t="s">
        <v>2501</v>
      </c>
    </row>
    <row r="698" spans="1:16" ht="12.75">
      <c r="A698" t="s">
        <v>49</v>
      </c>
      <c s="34" t="s">
        <v>2502</v>
      </c>
      <c s="34" t="s">
        <v>2503</v>
      </c>
      <c s="35" t="s">
        <v>5</v>
      </c>
      <c s="6" t="s">
        <v>2504</v>
      </c>
      <c s="36" t="s">
        <v>73</v>
      </c>
      <c s="37">
        <v>12</v>
      </c>
      <c s="36">
        <v>0</v>
      </c>
      <c s="36">
        <f>ROUND(G698*H698,6)</f>
      </c>
      <c r="L698" s="38">
        <v>0</v>
      </c>
      <c s="32">
        <f>ROUND(ROUND(L698,2)*ROUND(G698,3),2)</f>
      </c>
      <c s="36" t="s">
        <v>104</v>
      </c>
      <c>
        <f>(M698*21)/100</f>
      </c>
      <c t="s">
        <v>27</v>
      </c>
    </row>
    <row r="699" spans="1:5" ht="12.75">
      <c r="A699" s="35" t="s">
        <v>55</v>
      </c>
      <c r="E699" s="39" t="s">
        <v>5</v>
      </c>
    </row>
    <row r="700" spans="1:5" ht="12.75">
      <c r="A700" s="35" t="s">
        <v>57</v>
      </c>
      <c r="E700" s="40" t="s">
        <v>2505</v>
      </c>
    </row>
    <row r="701" spans="1:5" ht="12.75">
      <c r="A701" t="s">
        <v>58</v>
      </c>
      <c r="E701" s="39" t="s">
        <v>5</v>
      </c>
    </row>
    <row r="702" spans="1:16" ht="12.75">
      <c r="A702" t="s">
        <v>49</v>
      </c>
      <c s="34" t="s">
        <v>2506</v>
      </c>
      <c s="34" t="s">
        <v>2507</v>
      </c>
      <c s="35" t="s">
        <v>5</v>
      </c>
      <c s="6" t="s">
        <v>2504</v>
      </c>
      <c s="36" t="s">
        <v>73</v>
      </c>
      <c s="37">
        <v>8</v>
      </c>
      <c s="36">
        <v>0</v>
      </c>
      <c s="36">
        <f>ROUND(G702*H702,6)</f>
      </c>
      <c r="L702" s="38">
        <v>0</v>
      </c>
      <c s="32">
        <f>ROUND(ROUND(L702,2)*ROUND(G702,3),2)</f>
      </c>
      <c s="36" t="s">
        <v>104</v>
      </c>
      <c>
        <f>(M702*21)/100</f>
      </c>
      <c t="s">
        <v>27</v>
      </c>
    </row>
    <row r="703" spans="1:5" ht="12.75">
      <c r="A703" s="35" t="s">
        <v>55</v>
      </c>
      <c r="E703" s="39" t="s">
        <v>5</v>
      </c>
    </row>
    <row r="704" spans="1:5" ht="12.75">
      <c r="A704" s="35" t="s">
        <v>57</v>
      </c>
      <c r="E704" s="40" t="s">
        <v>2106</v>
      </c>
    </row>
    <row r="705" spans="1:5" ht="12.75">
      <c r="A705" t="s">
        <v>58</v>
      </c>
      <c r="E705" s="39" t="s">
        <v>5</v>
      </c>
    </row>
    <row r="706" spans="1:16" ht="12.75">
      <c r="A706" t="s">
        <v>49</v>
      </c>
      <c s="34" t="s">
        <v>2508</v>
      </c>
      <c s="34" t="s">
        <v>2509</v>
      </c>
      <c s="35" t="s">
        <v>5</v>
      </c>
      <c s="6" t="s">
        <v>2510</v>
      </c>
      <c s="36" t="s">
        <v>73</v>
      </c>
      <c s="37">
        <v>4</v>
      </c>
      <c s="36">
        <v>0</v>
      </c>
      <c s="36">
        <f>ROUND(G706*H706,6)</f>
      </c>
      <c r="L706" s="38">
        <v>0</v>
      </c>
      <c s="32">
        <f>ROUND(ROUND(L706,2)*ROUND(G706,3),2)</f>
      </c>
      <c s="36" t="s">
        <v>104</v>
      </c>
      <c>
        <f>(M706*21)/100</f>
      </c>
      <c t="s">
        <v>27</v>
      </c>
    </row>
    <row r="707" spans="1:5" ht="12.75">
      <c r="A707" s="35" t="s">
        <v>55</v>
      </c>
      <c r="E707" s="39" t="s">
        <v>5</v>
      </c>
    </row>
    <row r="708" spans="1:5" ht="12.75">
      <c r="A708" s="35" t="s">
        <v>57</v>
      </c>
      <c r="E708" s="40" t="s">
        <v>2213</v>
      </c>
    </row>
    <row r="709" spans="1:5" ht="12.75">
      <c r="A709" t="s">
        <v>58</v>
      </c>
      <c r="E709" s="39" t="s">
        <v>5</v>
      </c>
    </row>
    <row r="710" spans="1:16" ht="12.75">
      <c r="A710" t="s">
        <v>49</v>
      </c>
      <c s="34" t="s">
        <v>2511</v>
      </c>
      <c s="34" t="s">
        <v>2512</v>
      </c>
      <c s="35" t="s">
        <v>5</v>
      </c>
      <c s="6" t="s">
        <v>2510</v>
      </c>
      <c s="36" t="s">
        <v>73</v>
      </c>
      <c s="37">
        <v>8</v>
      </c>
      <c s="36">
        <v>0</v>
      </c>
      <c s="36">
        <f>ROUND(G710*H710,6)</f>
      </c>
      <c r="L710" s="38">
        <v>0</v>
      </c>
      <c s="32">
        <f>ROUND(ROUND(L710,2)*ROUND(G710,3),2)</f>
      </c>
      <c s="36" t="s">
        <v>104</v>
      </c>
      <c>
        <f>(M710*21)/100</f>
      </c>
      <c t="s">
        <v>27</v>
      </c>
    </row>
    <row r="711" spans="1:5" ht="12.75">
      <c r="A711" s="35" t="s">
        <v>55</v>
      </c>
      <c r="E711" s="39" t="s">
        <v>5</v>
      </c>
    </row>
    <row r="712" spans="1:5" ht="12.75">
      <c r="A712" s="35" t="s">
        <v>57</v>
      </c>
      <c r="E712" s="40" t="s">
        <v>2106</v>
      </c>
    </row>
    <row r="713" spans="1:5" ht="12.75">
      <c r="A713" t="s">
        <v>58</v>
      </c>
      <c r="E713" s="39" t="s">
        <v>5</v>
      </c>
    </row>
    <row r="714" spans="1:16" ht="12.75">
      <c r="A714" t="s">
        <v>49</v>
      </c>
      <c s="34" t="s">
        <v>2513</v>
      </c>
      <c s="34" t="s">
        <v>2514</v>
      </c>
      <c s="35" t="s">
        <v>5</v>
      </c>
      <c s="6" t="s">
        <v>2515</v>
      </c>
      <c s="36" t="s">
        <v>73</v>
      </c>
      <c s="37">
        <v>14</v>
      </c>
      <c s="36">
        <v>0</v>
      </c>
      <c s="36">
        <f>ROUND(G714*H714,6)</f>
      </c>
      <c r="L714" s="38">
        <v>0</v>
      </c>
      <c s="32">
        <f>ROUND(ROUND(L714,2)*ROUND(G714,3),2)</f>
      </c>
      <c s="36" t="s">
        <v>104</v>
      </c>
      <c>
        <f>(M714*21)/100</f>
      </c>
      <c t="s">
        <v>27</v>
      </c>
    </row>
    <row r="715" spans="1:5" ht="12.75">
      <c r="A715" s="35" t="s">
        <v>55</v>
      </c>
      <c r="E715" s="39" t="s">
        <v>5</v>
      </c>
    </row>
    <row r="716" spans="1:5" ht="12.75">
      <c r="A716" s="35" t="s">
        <v>57</v>
      </c>
      <c r="E716" s="40" t="s">
        <v>2516</v>
      </c>
    </row>
    <row r="717" spans="1:5" ht="12.75">
      <c r="A717" t="s">
        <v>58</v>
      </c>
      <c r="E717" s="39" t="s">
        <v>5</v>
      </c>
    </row>
    <row r="718" spans="1:16" ht="12.75">
      <c r="A718" t="s">
        <v>49</v>
      </c>
      <c s="34" t="s">
        <v>2517</v>
      </c>
      <c s="34" t="s">
        <v>2518</v>
      </c>
      <c s="35" t="s">
        <v>5</v>
      </c>
      <c s="6" t="s">
        <v>2515</v>
      </c>
      <c s="36" t="s">
        <v>73</v>
      </c>
      <c s="37">
        <v>14</v>
      </c>
      <c s="36">
        <v>0</v>
      </c>
      <c s="36">
        <f>ROUND(G718*H718,6)</f>
      </c>
      <c r="L718" s="38">
        <v>0</v>
      </c>
      <c s="32">
        <f>ROUND(ROUND(L718,2)*ROUND(G718,3),2)</f>
      </c>
      <c s="36" t="s">
        <v>104</v>
      </c>
      <c>
        <f>(M718*21)/100</f>
      </c>
      <c t="s">
        <v>27</v>
      </c>
    </row>
    <row r="719" spans="1:5" ht="12.75">
      <c r="A719" s="35" t="s">
        <v>55</v>
      </c>
      <c r="E719" s="39" t="s">
        <v>5</v>
      </c>
    </row>
    <row r="720" spans="1:5" ht="12.75">
      <c r="A720" s="35" t="s">
        <v>57</v>
      </c>
      <c r="E720" s="40" t="s">
        <v>2516</v>
      </c>
    </row>
    <row r="721" spans="1:5" ht="12.75">
      <c r="A721" t="s">
        <v>58</v>
      </c>
      <c r="E721" s="39" t="s">
        <v>5</v>
      </c>
    </row>
    <row r="722" spans="1:16" ht="12.75">
      <c r="A722" t="s">
        <v>49</v>
      </c>
      <c s="34" t="s">
        <v>2519</v>
      </c>
      <c s="34" t="s">
        <v>2520</v>
      </c>
      <c s="35" t="s">
        <v>5</v>
      </c>
      <c s="6" t="s">
        <v>2521</v>
      </c>
      <c s="36" t="s">
        <v>69</v>
      </c>
      <c s="37">
        <v>7</v>
      </c>
      <c s="36">
        <v>0</v>
      </c>
      <c s="36">
        <f>ROUND(G722*H722,6)</f>
      </c>
      <c r="L722" s="38">
        <v>0</v>
      </c>
      <c s="32">
        <f>ROUND(ROUND(L722,2)*ROUND(G722,3),2)</f>
      </c>
      <c s="36" t="s">
        <v>104</v>
      </c>
      <c>
        <f>(M722*21)/100</f>
      </c>
      <c t="s">
        <v>27</v>
      </c>
    </row>
    <row r="723" spans="1:5" ht="12.75">
      <c r="A723" s="35" t="s">
        <v>55</v>
      </c>
      <c r="E723" s="39" t="s">
        <v>5</v>
      </c>
    </row>
    <row r="724" spans="1:5" ht="12.75">
      <c r="A724" s="35" t="s">
        <v>57</v>
      </c>
      <c r="E724" s="40" t="s">
        <v>2181</v>
      </c>
    </row>
    <row r="725" spans="1:5" ht="12.75">
      <c r="A725" t="s">
        <v>58</v>
      </c>
      <c r="E725" s="39" t="s">
        <v>5</v>
      </c>
    </row>
    <row r="726" spans="1:16" ht="12.75">
      <c r="A726" t="s">
        <v>49</v>
      </c>
      <c s="34" t="s">
        <v>2522</v>
      </c>
      <c s="34" t="s">
        <v>2523</v>
      </c>
      <c s="35" t="s">
        <v>5</v>
      </c>
      <c s="6" t="s">
        <v>2521</v>
      </c>
      <c s="36" t="s">
        <v>69</v>
      </c>
      <c s="37">
        <v>7</v>
      </c>
      <c s="36">
        <v>0</v>
      </c>
      <c s="36">
        <f>ROUND(G726*H726,6)</f>
      </c>
      <c r="L726" s="38">
        <v>0</v>
      </c>
      <c s="32">
        <f>ROUND(ROUND(L726,2)*ROUND(G726,3),2)</f>
      </c>
      <c s="36" t="s">
        <v>104</v>
      </c>
      <c>
        <f>(M726*21)/100</f>
      </c>
      <c t="s">
        <v>27</v>
      </c>
    </row>
    <row r="727" spans="1:5" ht="12.75">
      <c r="A727" s="35" t="s">
        <v>55</v>
      </c>
      <c r="E727" s="39" t="s">
        <v>5</v>
      </c>
    </row>
    <row r="728" spans="1:5" ht="12.75">
      <c r="A728" s="35" t="s">
        <v>57</v>
      </c>
      <c r="E728" s="40" t="s">
        <v>2181</v>
      </c>
    </row>
    <row r="729" spans="1:5" ht="12.75">
      <c r="A729" t="s">
        <v>58</v>
      </c>
      <c r="E729" s="39" t="s">
        <v>5</v>
      </c>
    </row>
    <row r="730" spans="1:16" ht="12.75">
      <c r="A730" t="s">
        <v>49</v>
      </c>
      <c s="34" t="s">
        <v>2524</v>
      </c>
      <c s="34" t="s">
        <v>2525</v>
      </c>
      <c s="35" t="s">
        <v>5</v>
      </c>
      <c s="6" t="s">
        <v>2526</v>
      </c>
      <c s="36" t="s">
        <v>73</v>
      </c>
      <c s="37">
        <v>1</v>
      </c>
      <c s="36">
        <v>0</v>
      </c>
      <c s="36">
        <f>ROUND(G730*H730,6)</f>
      </c>
      <c r="L730" s="38">
        <v>0</v>
      </c>
      <c s="32">
        <f>ROUND(ROUND(L730,2)*ROUND(G730,3),2)</f>
      </c>
      <c s="36" t="s">
        <v>104</v>
      </c>
      <c>
        <f>(M730*21)/100</f>
      </c>
      <c t="s">
        <v>27</v>
      </c>
    </row>
    <row r="731" spans="1:5" ht="12.75">
      <c r="A731" s="35" t="s">
        <v>55</v>
      </c>
      <c r="E731" s="39" t="s">
        <v>5</v>
      </c>
    </row>
    <row r="732" spans="1:5" ht="12.75">
      <c r="A732" s="35" t="s">
        <v>57</v>
      </c>
      <c r="E732" s="40" t="s">
        <v>831</v>
      </c>
    </row>
    <row r="733" spans="1:5" ht="12.75">
      <c r="A733" t="s">
        <v>58</v>
      </c>
      <c r="E733" s="39" t="s">
        <v>5</v>
      </c>
    </row>
    <row r="734" spans="1:16" ht="12.75">
      <c r="A734" t="s">
        <v>49</v>
      </c>
      <c s="34" t="s">
        <v>2527</v>
      </c>
      <c s="34" t="s">
        <v>2528</v>
      </c>
      <c s="35" t="s">
        <v>5</v>
      </c>
      <c s="6" t="s">
        <v>2529</v>
      </c>
      <c s="36" t="s">
        <v>73</v>
      </c>
      <c s="37">
        <v>1</v>
      </c>
      <c s="36">
        <v>0</v>
      </c>
      <c s="36">
        <f>ROUND(G734*H734,6)</f>
      </c>
      <c r="L734" s="38">
        <v>0</v>
      </c>
      <c s="32">
        <f>ROUND(ROUND(L734,2)*ROUND(G734,3),2)</f>
      </c>
      <c s="36" t="s">
        <v>104</v>
      </c>
      <c>
        <f>(M734*21)/100</f>
      </c>
      <c t="s">
        <v>27</v>
      </c>
    </row>
    <row r="735" spans="1:5" ht="12.75">
      <c r="A735" s="35" t="s">
        <v>55</v>
      </c>
      <c r="E735" s="39" t="s">
        <v>5</v>
      </c>
    </row>
    <row r="736" spans="1:5" ht="12.75">
      <c r="A736" s="35" t="s">
        <v>57</v>
      </c>
      <c r="E736" s="40" t="s">
        <v>831</v>
      </c>
    </row>
    <row r="737" spans="1:5" ht="12.75">
      <c r="A737" t="s">
        <v>58</v>
      </c>
      <c r="E737" s="39" t="s">
        <v>5</v>
      </c>
    </row>
    <row r="738" spans="1:16" ht="12.75">
      <c r="A738" t="s">
        <v>49</v>
      </c>
      <c s="34" t="s">
        <v>2530</v>
      </c>
      <c s="34" t="s">
        <v>2531</v>
      </c>
      <c s="35" t="s">
        <v>5</v>
      </c>
      <c s="6" t="s">
        <v>2532</v>
      </c>
      <c s="36" t="s">
        <v>73</v>
      </c>
      <c s="37">
        <v>2</v>
      </c>
      <c s="36">
        <v>0</v>
      </c>
      <c s="36">
        <f>ROUND(G738*H738,6)</f>
      </c>
      <c r="L738" s="38">
        <v>0</v>
      </c>
      <c s="32">
        <f>ROUND(ROUND(L738,2)*ROUND(G738,3),2)</f>
      </c>
      <c s="36" t="s">
        <v>104</v>
      </c>
      <c>
        <f>(M738*21)/100</f>
      </c>
      <c t="s">
        <v>27</v>
      </c>
    </row>
    <row r="739" spans="1:5" ht="12.75">
      <c r="A739" s="35" t="s">
        <v>55</v>
      </c>
      <c r="E739" s="39" t="s">
        <v>5</v>
      </c>
    </row>
    <row r="740" spans="1:5" ht="12.75">
      <c r="A740" s="35" t="s">
        <v>57</v>
      </c>
      <c r="E740" s="40" t="s">
        <v>895</v>
      </c>
    </row>
    <row r="741" spans="1:5" ht="12.75">
      <c r="A741" t="s">
        <v>58</v>
      </c>
      <c r="E741" s="39" t="s">
        <v>5</v>
      </c>
    </row>
    <row r="742" spans="1:16" ht="12.75">
      <c r="A742" t="s">
        <v>49</v>
      </c>
      <c s="34" t="s">
        <v>2533</v>
      </c>
      <c s="34" t="s">
        <v>2534</v>
      </c>
      <c s="35" t="s">
        <v>5</v>
      </c>
      <c s="6" t="s">
        <v>2532</v>
      </c>
      <c s="36" t="s">
        <v>73</v>
      </c>
      <c s="37">
        <v>2</v>
      </c>
      <c s="36">
        <v>0</v>
      </c>
      <c s="36">
        <f>ROUND(G742*H742,6)</f>
      </c>
      <c r="L742" s="38">
        <v>0</v>
      </c>
      <c s="32">
        <f>ROUND(ROUND(L742,2)*ROUND(G742,3),2)</f>
      </c>
      <c s="36" t="s">
        <v>104</v>
      </c>
      <c>
        <f>(M742*21)/100</f>
      </c>
      <c t="s">
        <v>27</v>
      </c>
    </row>
    <row r="743" spans="1:5" ht="12.75">
      <c r="A743" s="35" t="s">
        <v>55</v>
      </c>
      <c r="E743" s="39" t="s">
        <v>5</v>
      </c>
    </row>
    <row r="744" spans="1:5" ht="12.75">
      <c r="A744" s="35" t="s">
        <v>57</v>
      </c>
      <c r="E744" s="40" t="s">
        <v>895</v>
      </c>
    </row>
    <row r="745" spans="1:5" ht="12.75">
      <c r="A745" t="s">
        <v>58</v>
      </c>
      <c r="E745" s="39" t="s">
        <v>5</v>
      </c>
    </row>
    <row r="746" spans="1:16" ht="12.75">
      <c r="A746" t="s">
        <v>49</v>
      </c>
      <c s="34" t="s">
        <v>2535</v>
      </c>
      <c s="34" t="s">
        <v>2536</v>
      </c>
      <c s="35" t="s">
        <v>5</v>
      </c>
      <c s="6" t="s">
        <v>2537</v>
      </c>
      <c s="36" t="s">
        <v>69</v>
      </c>
      <c s="37">
        <v>1</v>
      </c>
      <c s="36">
        <v>0</v>
      </c>
      <c s="36">
        <f>ROUND(G746*H746,6)</f>
      </c>
      <c r="L746" s="38">
        <v>0</v>
      </c>
      <c s="32">
        <f>ROUND(ROUND(L746,2)*ROUND(G746,3),2)</f>
      </c>
      <c s="36" t="s">
        <v>104</v>
      </c>
      <c>
        <f>(M746*21)/100</f>
      </c>
      <c t="s">
        <v>27</v>
      </c>
    </row>
    <row r="747" spans="1:5" ht="12.75">
      <c r="A747" s="35" t="s">
        <v>55</v>
      </c>
      <c r="E747" s="39" t="s">
        <v>5</v>
      </c>
    </row>
    <row r="748" spans="1:5" ht="12.75">
      <c r="A748" s="35" t="s">
        <v>57</v>
      </c>
      <c r="E748" s="40" t="s">
        <v>831</v>
      </c>
    </row>
    <row r="749" spans="1:5" ht="12.75">
      <c r="A749" t="s">
        <v>58</v>
      </c>
      <c r="E749" s="39" t="s">
        <v>5</v>
      </c>
    </row>
    <row r="750" spans="1:16" ht="12.75">
      <c r="A750" t="s">
        <v>49</v>
      </c>
      <c s="34" t="s">
        <v>2538</v>
      </c>
      <c s="34" t="s">
        <v>2539</v>
      </c>
      <c s="35" t="s">
        <v>5</v>
      </c>
      <c s="6" t="s">
        <v>2537</v>
      </c>
      <c s="36" t="s">
        <v>69</v>
      </c>
      <c s="37">
        <v>1</v>
      </c>
      <c s="36">
        <v>0</v>
      </c>
      <c s="36">
        <f>ROUND(G750*H750,6)</f>
      </c>
      <c r="L750" s="38">
        <v>0</v>
      </c>
      <c s="32">
        <f>ROUND(ROUND(L750,2)*ROUND(G750,3),2)</f>
      </c>
      <c s="36" t="s">
        <v>104</v>
      </c>
      <c>
        <f>(M750*21)/100</f>
      </c>
      <c t="s">
        <v>27</v>
      </c>
    </row>
    <row r="751" spans="1:5" ht="12.75">
      <c r="A751" s="35" t="s">
        <v>55</v>
      </c>
      <c r="E751" s="39" t="s">
        <v>5</v>
      </c>
    </row>
    <row r="752" spans="1:5" ht="12.75">
      <c r="A752" s="35" t="s">
        <v>57</v>
      </c>
      <c r="E752" s="40" t="s">
        <v>831</v>
      </c>
    </row>
    <row r="753" spans="1:5" ht="12.75">
      <c r="A753" t="s">
        <v>58</v>
      </c>
      <c r="E753" s="39" t="s">
        <v>5</v>
      </c>
    </row>
    <row r="754" spans="1:16" ht="12.75">
      <c r="A754" t="s">
        <v>49</v>
      </c>
      <c s="34" t="s">
        <v>2540</v>
      </c>
      <c s="34" t="s">
        <v>2541</v>
      </c>
      <c s="35" t="s">
        <v>5</v>
      </c>
      <c s="6" t="s">
        <v>2542</v>
      </c>
      <c s="36" t="s">
        <v>73</v>
      </c>
      <c s="37">
        <v>1</v>
      </c>
      <c s="36">
        <v>0</v>
      </c>
      <c s="36">
        <f>ROUND(G754*H754,6)</f>
      </c>
      <c r="L754" s="38">
        <v>0</v>
      </c>
      <c s="32">
        <f>ROUND(ROUND(L754,2)*ROUND(G754,3),2)</f>
      </c>
      <c s="36" t="s">
        <v>104</v>
      </c>
      <c>
        <f>(M754*21)/100</f>
      </c>
      <c t="s">
        <v>27</v>
      </c>
    </row>
    <row r="755" spans="1:5" ht="12.75">
      <c r="A755" s="35" t="s">
        <v>55</v>
      </c>
      <c r="E755" s="39" t="s">
        <v>5</v>
      </c>
    </row>
    <row r="756" spans="1:5" ht="12.75">
      <c r="A756" s="35" t="s">
        <v>57</v>
      </c>
      <c r="E756" s="40" t="s">
        <v>831</v>
      </c>
    </row>
    <row r="757" spans="1:5" ht="12.75">
      <c r="A757" t="s">
        <v>58</v>
      </c>
      <c r="E757" s="39" t="s">
        <v>5</v>
      </c>
    </row>
    <row r="758" spans="1:16" ht="12.75">
      <c r="A758" t="s">
        <v>49</v>
      </c>
      <c s="34" t="s">
        <v>2543</v>
      </c>
      <c s="34" t="s">
        <v>2544</v>
      </c>
      <c s="35" t="s">
        <v>5</v>
      </c>
      <c s="6" t="s">
        <v>2542</v>
      </c>
      <c s="36" t="s">
        <v>73</v>
      </c>
      <c s="37">
        <v>1</v>
      </c>
      <c s="36">
        <v>0</v>
      </c>
      <c s="36">
        <f>ROUND(G758*H758,6)</f>
      </c>
      <c r="L758" s="38">
        <v>0</v>
      </c>
      <c s="32">
        <f>ROUND(ROUND(L758,2)*ROUND(G758,3),2)</f>
      </c>
      <c s="36" t="s">
        <v>104</v>
      </c>
      <c>
        <f>(M758*21)/100</f>
      </c>
      <c t="s">
        <v>27</v>
      </c>
    </row>
    <row r="759" spans="1:5" ht="12.75">
      <c r="A759" s="35" t="s">
        <v>55</v>
      </c>
      <c r="E759" s="39" t="s">
        <v>5</v>
      </c>
    </row>
    <row r="760" spans="1:5" ht="12.75">
      <c r="A760" s="35" t="s">
        <v>57</v>
      </c>
      <c r="E760" s="40" t="s">
        <v>831</v>
      </c>
    </row>
    <row r="761" spans="1:5" ht="12.75">
      <c r="A761" t="s">
        <v>58</v>
      </c>
      <c r="E761" s="39" t="s">
        <v>5</v>
      </c>
    </row>
    <row r="762" spans="1:16" ht="12.75">
      <c r="A762" t="s">
        <v>49</v>
      </c>
      <c s="34" t="s">
        <v>2545</v>
      </c>
      <c s="34" t="s">
        <v>2546</v>
      </c>
      <c s="35" t="s">
        <v>5</v>
      </c>
      <c s="6" t="s">
        <v>2547</v>
      </c>
      <c s="36" t="s">
        <v>73</v>
      </c>
      <c s="37">
        <v>2</v>
      </c>
      <c s="36">
        <v>0</v>
      </c>
      <c s="36">
        <f>ROUND(G762*H762,6)</f>
      </c>
      <c r="L762" s="38">
        <v>0</v>
      </c>
      <c s="32">
        <f>ROUND(ROUND(L762,2)*ROUND(G762,3),2)</f>
      </c>
      <c s="36" t="s">
        <v>104</v>
      </c>
      <c>
        <f>(M762*21)/100</f>
      </c>
      <c t="s">
        <v>27</v>
      </c>
    </row>
    <row r="763" spans="1:5" ht="12.75">
      <c r="A763" s="35" t="s">
        <v>55</v>
      </c>
      <c r="E763" s="39" t="s">
        <v>5</v>
      </c>
    </row>
    <row r="764" spans="1:5" ht="12.75">
      <c r="A764" s="35" t="s">
        <v>57</v>
      </c>
      <c r="E764" s="40" t="s">
        <v>895</v>
      </c>
    </row>
    <row r="765" spans="1:5" ht="12.75">
      <c r="A765" t="s">
        <v>58</v>
      </c>
      <c r="E765" s="39" t="s">
        <v>5</v>
      </c>
    </row>
    <row r="766" spans="1:16" ht="12.75">
      <c r="A766" t="s">
        <v>49</v>
      </c>
      <c s="34" t="s">
        <v>2548</v>
      </c>
      <c s="34" t="s">
        <v>2549</v>
      </c>
      <c s="35" t="s">
        <v>5</v>
      </c>
      <c s="6" t="s">
        <v>2547</v>
      </c>
      <c s="36" t="s">
        <v>73</v>
      </c>
      <c s="37">
        <v>2</v>
      </c>
      <c s="36">
        <v>0</v>
      </c>
      <c s="36">
        <f>ROUND(G766*H766,6)</f>
      </c>
      <c r="L766" s="38">
        <v>0</v>
      </c>
      <c s="32">
        <f>ROUND(ROUND(L766,2)*ROUND(G766,3),2)</f>
      </c>
      <c s="36" t="s">
        <v>104</v>
      </c>
      <c>
        <f>(M766*21)/100</f>
      </c>
      <c t="s">
        <v>27</v>
      </c>
    </row>
    <row r="767" spans="1:5" ht="12.75">
      <c r="A767" s="35" t="s">
        <v>55</v>
      </c>
      <c r="E767" s="39" t="s">
        <v>5</v>
      </c>
    </row>
    <row r="768" spans="1:5" ht="12.75">
      <c r="A768" s="35" t="s">
        <v>57</v>
      </c>
      <c r="E768" s="40" t="s">
        <v>895</v>
      </c>
    </row>
    <row r="769" spans="1:5" ht="12.75">
      <c r="A769" t="s">
        <v>58</v>
      </c>
      <c r="E769" s="39" t="s">
        <v>5</v>
      </c>
    </row>
    <row r="770" spans="1:16" ht="12.75">
      <c r="A770" t="s">
        <v>49</v>
      </c>
      <c s="34" t="s">
        <v>2550</v>
      </c>
      <c s="34" t="s">
        <v>2551</v>
      </c>
      <c s="35" t="s">
        <v>5</v>
      </c>
      <c s="6" t="s">
        <v>2552</v>
      </c>
      <c s="36" t="s">
        <v>69</v>
      </c>
      <c s="37">
        <v>1</v>
      </c>
      <c s="36">
        <v>0</v>
      </c>
      <c s="36">
        <f>ROUND(G770*H770,6)</f>
      </c>
      <c r="L770" s="38">
        <v>0</v>
      </c>
      <c s="32">
        <f>ROUND(ROUND(L770,2)*ROUND(G770,3),2)</f>
      </c>
      <c s="36" t="s">
        <v>104</v>
      </c>
      <c>
        <f>(M770*21)/100</f>
      </c>
      <c t="s">
        <v>27</v>
      </c>
    </row>
    <row r="771" spans="1:5" ht="12.75">
      <c r="A771" s="35" t="s">
        <v>55</v>
      </c>
      <c r="E771" s="39" t="s">
        <v>5</v>
      </c>
    </row>
    <row r="772" spans="1:5" ht="12.75">
      <c r="A772" s="35" t="s">
        <v>57</v>
      </c>
      <c r="E772" s="40" t="s">
        <v>831</v>
      </c>
    </row>
    <row r="773" spans="1:5" ht="12.75">
      <c r="A773" t="s">
        <v>58</v>
      </c>
      <c r="E773" s="39" t="s">
        <v>5</v>
      </c>
    </row>
    <row r="774" spans="1:16" ht="12.75">
      <c r="A774" t="s">
        <v>49</v>
      </c>
      <c s="34" t="s">
        <v>2553</v>
      </c>
      <c s="34" t="s">
        <v>2554</v>
      </c>
      <c s="35" t="s">
        <v>5</v>
      </c>
      <c s="6" t="s">
        <v>2414</v>
      </c>
      <c s="36" t="s">
        <v>69</v>
      </c>
      <c s="37">
        <v>3</v>
      </c>
      <c s="36">
        <v>0</v>
      </c>
      <c s="36">
        <f>ROUND(G774*H774,6)</f>
      </c>
      <c r="L774" s="38">
        <v>0</v>
      </c>
      <c s="32">
        <f>ROUND(ROUND(L774,2)*ROUND(G774,3),2)</f>
      </c>
      <c s="36" t="s">
        <v>104</v>
      </c>
      <c>
        <f>(M774*21)/100</f>
      </c>
      <c t="s">
        <v>27</v>
      </c>
    </row>
    <row r="775" spans="1:5" ht="12.75">
      <c r="A775" s="35" t="s">
        <v>55</v>
      </c>
      <c r="E775" s="39" t="s">
        <v>5</v>
      </c>
    </row>
    <row r="776" spans="1:5" ht="12.75">
      <c r="A776" s="35" t="s">
        <v>57</v>
      </c>
      <c r="E776" s="40" t="s">
        <v>2310</v>
      </c>
    </row>
    <row r="777" spans="1:5" ht="38.25">
      <c r="A777" t="s">
        <v>58</v>
      </c>
      <c r="E777" s="39" t="s">
        <v>2416</v>
      </c>
    </row>
    <row r="778" spans="1:16" ht="12.75">
      <c r="A778" t="s">
        <v>49</v>
      </c>
      <c s="34" t="s">
        <v>2555</v>
      </c>
      <c s="34" t="s">
        <v>2556</v>
      </c>
      <c s="35" t="s">
        <v>5</v>
      </c>
      <c s="6" t="s">
        <v>2421</v>
      </c>
      <c s="36" t="s">
        <v>69</v>
      </c>
      <c s="37">
        <v>1</v>
      </c>
      <c s="36">
        <v>0</v>
      </c>
      <c s="36">
        <f>ROUND(G778*H778,6)</f>
      </c>
      <c r="L778" s="38">
        <v>0</v>
      </c>
      <c s="32">
        <f>ROUND(ROUND(L778,2)*ROUND(G778,3),2)</f>
      </c>
      <c s="36" t="s">
        <v>104</v>
      </c>
      <c>
        <f>(M778*21)/100</f>
      </c>
      <c t="s">
        <v>27</v>
      </c>
    </row>
    <row r="779" spans="1:5" ht="12.75">
      <c r="A779" s="35" t="s">
        <v>55</v>
      </c>
      <c r="E779" s="39" t="s">
        <v>5</v>
      </c>
    </row>
    <row r="780" spans="1:5" ht="25.5">
      <c r="A780" s="35" t="s">
        <v>57</v>
      </c>
      <c r="E780" s="40" t="s">
        <v>2130</v>
      </c>
    </row>
    <row r="781" spans="1:5" ht="38.25">
      <c r="A781" t="s">
        <v>58</v>
      </c>
      <c r="E781" s="39" t="s">
        <v>2422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45</v>
      </c>
      <c r="E8" s="30" t="s">
        <v>17</v>
      </c>
      <c r="J8" s="29">
        <f>0+J9+J62</f>
      </c>
      <c s="29">
        <f>0+K9+K62</f>
      </c>
      <c s="29">
        <f>0+L9+L62</f>
      </c>
      <c s="29">
        <f>0+M9+M62</f>
      </c>
    </row>
    <row r="9" spans="1:13" ht="12.75">
      <c r="A9" t="s">
        <v>46</v>
      </c>
      <c r="C9" s="31" t="s">
        <v>47</v>
      </c>
      <c r="E9" s="33" t="s">
        <v>48</v>
      </c>
      <c r="J9" s="32">
        <f>0</f>
      </c>
      <c s="32">
        <f>0</f>
      </c>
      <c s="32">
        <f>0+L10+L14+L18+L22+L26+L30+L34+L38+L42+L46+L50+L54+L58</f>
      </c>
      <c s="32">
        <f>0+M10+M14+M18+M22+M26+M30+M34+M38+M42+M46+M50+M54+M58</f>
      </c>
    </row>
    <row r="10" spans="1:16" ht="12.75">
      <c r="A10" t="s">
        <v>49</v>
      </c>
      <c s="34" t="s">
        <v>50</v>
      </c>
      <c s="34" t="s">
        <v>51</v>
      </c>
      <c s="35" t="s">
        <v>5</v>
      </c>
      <c s="6" t="s">
        <v>52</v>
      </c>
      <c s="36" t="s">
        <v>53</v>
      </c>
      <c s="37">
        <v>400</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12.75">
      <c r="A13" t="s">
        <v>58</v>
      </c>
      <c r="E13" s="39" t="s">
        <v>59</v>
      </c>
    </row>
    <row r="14" spans="1:16" ht="12.75">
      <c r="A14" t="s">
        <v>49</v>
      </c>
      <c s="34" t="s">
        <v>27</v>
      </c>
      <c s="34" t="s">
        <v>60</v>
      </c>
      <c s="35" t="s">
        <v>5</v>
      </c>
      <c s="6" t="s">
        <v>61</v>
      </c>
      <c s="36" t="s">
        <v>53</v>
      </c>
      <c s="37">
        <v>27</v>
      </c>
      <c s="36">
        <v>0</v>
      </c>
      <c s="36">
        <f>ROUND(G14*H14,6)</f>
      </c>
      <c r="L14" s="38">
        <v>0</v>
      </c>
      <c s="32">
        <f>ROUND(ROUND(L14,2)*ROUND(G14,3),2)</f>
      </c>
      <c s="36" t="s">
        <v>54</v>
      </c>
      <c>
        <f>(M14*21)/100</f>
      </c>
      <c t="s">
        <v>27</v>
      </c>
    </row>
    <row r="15" spans="1:5" ht="12.75">
      <c r="A15" s="35" t="s">
        <v>55</v>
      </c>
      <c r="E15" s="39" t="s">
        <v>56</v>
      </c>
    </row>
    <row r="16" spans="1:5" ht="12.75">
      <c r="A16" s="35" t="s">
        <v>57</v>
      </c>
      <c r="E16" s="40" t="s">
        <v>5</v>
      </c>
    </row>
    <row r="17" spans="1:5" ht="12.75">
      <c r="A17" t="s">
        <v>58</v>
      </c>
      <c r="E17" s="39" t="s">
        <v>59</v>
      </c>
    </row>
    <row r="18" spans="1:16" ht="12.75">
      <c r="A18" t="s">
        <v>49</v>
      </c>
      <c s="34" t="s">
        <v>26</v>
      </c>
      <c s="34" t="s">
        <v>62</v>
      </c>
      <c s="35" t="s">
        <v>5</v>
      </c>
      <c s="6" t="s">
        <v>63</v>
      </c>
      <c s="36" t="s">
        <v>64</v>
      </c>
      <c s="37">
        <v>70</v>
      </c>
      <c s="36">
        <v>0</v>
      </c>
      <c s="36">
        <f>ROUND(G18*H18,6)</f>
      </c>
      <c r="L18" s="38">
        <v>0</v>
      </c>
      <c s="32">
        <f>ROUND(ROUND(L18,2)*ROUND(G18,3),2)</f>
      </c>
      <c s="36" t="s">
        <v>54</v>
      </c>
      <c>
        <f>(M18*21)/100</f>
      </c>
      <c t="s">
        <v>27</v>
      </c>
    </row>
    <row r="19" spans="1:5" ht="12.75">
      <c r="A19" s="35" t="s">
        <v>55</v>
      </c>
      <c r="E19" s="39" t="s">
        <v>63</v>
      </c>
    </row>
    <row r="20" spans="1:5" ht="12.75">
      <c r="A20" s="35" t="s">
        <v>57</v>
      </c>
      <c r="E20" s="40" t="s">
        <v>5</v>
      </c>
    </row>
    <row r="21" spans="1:5" ht="25.5">
      <c r="A21" t="s">
        <v>58</v>
      </c>
      <c r="E21" s="39" t="s">
        <v>65</v>
      </c>
    </row>
    <row r="22" spans="1:16" ht="12.75">
      <c r="A22" t="s">
        <v>49</v>
      </c>
      <c s="34" t="s">
        <v>66</v>
      </c>
      <c s="34" t="s">
        <v>67</v>
      </c>
      <c s="35" t="s">
        <v>5</v>
      </c>
      <c s="6" t="s">
        <v>68</v>
      </c>
      <c s="36" t="s">
        <v>69</v>
      </c>
      <c s="37">
        <v>3</v>
      </c>
      <c s="36">
        <v>0</v>
      </c>
      <c s="36">
        <f>ROUND(G22*H22,6)</f>
      </c>
      <c r="L22" s="38">
        <v>0</v>
      </c>
      <c s="32">
        <f>ROUND(ROUND(L22,2)*ROUND(G22,3),2)</f>
      </c>
      <c s="36" t="s">
        <v>54</v>
      </c>
      <c>
        <f>(M22*21)/100</f>
      </c>
      <c t="s">
        <v>27</v>
      </c>
    </row>
    <row r="23" spans="1:5" ht="12.75">
      <c r="A23" s="35" t="s">
        <v>55</v>
      </c>
      <c r="E23" s="39" t="s">
        <v>56</v>
      </c>
    </row>
    <row r="24" spans="1:5" ht="12.75">
      <c r="A24" s="35" t="s">
        <v>57</v>
      </c>
      <c r="E24" s="40" t="s">
        <v>5</v>
      </c>
    </row>
    <row r="25" spans="1:5" ht="12.75">
      <c r="A25" t="s">
        <v>58</v>
      </c>
      <c r="E25" s="39" t="s">
        <v>59</v>
      </c>
    </row>
    <row r="26" spans="1:16" ht="12.75">
      <c r="A26" t="s">
        <v>49</v>
      </c>
      <c s="34" t="s">
        <v>70</v>
      </c>
      <c s="34" t="s">
        <v>71</v>
      </c>
      <c s="35" t="s">
        <v>5</v>
      </c>
      <c s="6" t="s">
        <v>72</v>
      </c>
      <c s="36" t="s">
        <v>73</v>
      </c>
      <c s="37">
        <v>1</v>
      </c>
      <c s="36">
        <v>0</v>
      </c>
      <c s="36">
        <f>ROUND(G26*H26,6)</f>
      </c>
      <c r="L26" s="38">
        <v>0</v>
      </c>
      <c s="32">
        <f>ROUND(ROUND(L26,2)*ROUND(G26,3),2)</f>
      </c>
      <c s="36" t="s">
        <v>54</v>
      </c>
      <c>
        <f>(M26*21)/100</f>
      </c>
      <c t="s">
        <v>27</v>
      </c>
    </row>
    <row r="27" spans="1:5" ht="12.75">
      <c r="A27" s="35" t="s">
        <v>55</v>
      </c>
      <c r="E27" s="39" t="s">
        <v>74</v>
      </c>
    </row>
    <row r="28" spans="1:5" ht="12.75">
      <c r="A28" s="35" t="s">
        <v>57</v>
      </c>
      <c r="E28" s="40" t="s">
        <v>5</v>
      </c>
    </row>
    <row r="29" spans="1:5" ht="25.5">
      <c r="A29" t="s">
        <v>58</v>
      </c>
      <c r="E29" s="39" t="s">
        <v>75</v>
      </c>
    </row>
    <row r="30" spans="1:16" ht="25.5">
      <c r="A30" t="s">
        <v>49</v>
      </c>
      <c s="34" t="s">
        <v>76</v>
      </c>
      <c s="34" t="s">
        <v>77</v>
      </c>
      <c s="35" t="s">
        <v>5</v>
      </c>
      <c s="6" t="s">
        <v>78</v>
      </c>
      <c s="36" t="s">
        <v>73</v>
      </c>
      <c s="37">
        <v>1</v>
      </c>
      <c s="36">
        <v>0</v>
      </c>
      <c s="36">
        <f>ROUND(G30*H30,6)</f>
      </c>
      <c r="L30" s="38">
        <v>0</v>
      </c>
      <c s="32">
        <f>ROUND(ROUND(L30,2)*ROUND(G30,3),2)</f>
      </c>
      <c s="36" t="s">
        <v>54</v>
      </c>
      <c>
        <f>(M30*21)/100</f>
      </c>
      <c t="s">
        <v>27</v>
      </c>
    </row>
    <row r="31" spans="1:5" ht="25.5">
      <c r="A31" s="35" t="s">
        <v>55</v>
      </c>
      <c r="E31" s="39" t="s">
        <v>78</v>
      </c>
    </row>
    <row r="32" spans="1:5" ht="12.75">
      <c r="A32" s="35" t="s">
        <v>57</v>
      </c>
      <c r="E32" s="40" t="s">
        <v>5</v>
      </c>
    </row>
    <row r="33" spans="1:5" ht="25.5">
      <c r="A33" t="s">
        <v>58</v>
      </c>
      <c r="E33" s="39" t="s">
        <v>75</v>
      </c>
    </row>
    <row r="34" spans="1:16" ht="38.25">
      <c r="A34" t="s">
        <v>49</v>
      </c>
      <c s="34" t="s">
        <v>79</v>
      </c>
      <c s="34" t="s">
        <v>80</v>
      </c>
      <c s="35" t="s">
        <v>5</v>
      </c>
      <c s="6" t="s">
        <v>81</v>
      </c>
      <c s="36" t="s">
        <v>73</v>
      </c>
      <c s="37">
        <v>1</v>
      </c>
      <c s="36">
        <v>0</v>
      </c>
      <c s="36">
        <f>ROUND(G34*H34,6)</f>
      </c>
      <c r="L34" s="38">
        <v>0</v>
      </c>
      <c s="32">
        <f>ROUND(ROUND(L34,2)*ROUND(G34,3),2)</f>
      </c>
      <c s="36" t="s">
        <v>54</v>
      </c>
      <c>
        <f>(M34*21)/100</f>
      </c>
      <c t="s">
        <v>27</v>
      </c>
    </row>
    <row r="35" spans="1:5" ht="38.25">
      <c r="A35" s="35" t="s">
        <v>55</v>
      </c>
      <c r="E35" s="39" t="s">
        <v>81</v>
      </c>
    </row>
    <row r="36" spans="1:5" ht="12.75">
      <c r="A36" s="35" t="s">
        <v>57</v>
      </c>
      <c r="E36" s="40" t="s">
        <v>5</v>
      </c>
    </row>
    <row r="37" spans="1:5" ht="25.5">
      <c r="A37" t="s">
        <v>58</v>
      </c>
      <c r="E37" s="39" t="s">
        <v>75</v>
      </c>
    </row>
    <row r="38" spans="1:16" ht="12.75">
      <c r="A38" t="s">
        <v>49</v>
      </c>
      <c s="34" t="s">
        <v>82</v>
      </c>
      <c s="34" t="s">
        <v>83</v>
      </c>
      <c s="35" t="s">
        <v>5</v>
      </c>
      <c s="6" t="s">
        <v>84</v>
      </c>
      <c s="36" t="s">
        <v>85</v>
      </c>
      <c s="37">
        <v>24</v>
      </c>
      <c s="36">
        <v>0</v>
      </c>
      <c s="36">
        <f>ROUND(G38*H38,6)</f>
      </c>
      <c r="L38" s="38">
        <v>0</v>
      </c>
      <c s="32">
        <f>ROUND(ROUND(L38,2)*ROUND(G38,3),2)</f>
      </c>
      <c s="36" t="s">
        <v>54</v>
      </c>
      <c>
        <f>(M38*21)/100</f>
      </c>
      <c t="s">
        <v>27</v>
      </c>
    </row>
    <row r="39" spans="1:5" ht="12.75">
      <c r="A39" s="35" t="s">
        <v>55</v>
      </c>
      <c r="E39" s="39" t="s">
        <v>84</v>
      </c>
    </row>
    <row r="40" spans="1:5" ht="12.75">
      <c r="A40" s="35" t="s">
        <v>57</v>
      </c>
      <c r="E40" s="40" t="s">
        <v>5</v>
      </c>
    </row>
    <row r="41" spans="1:5" ht="25.5">
      <c r="A41" t="s">
        <v>58</v>
      </c>
      <c r="E41" s="39" t="s">
        <v>86</v>
      </c>
    </row>
    <row r="42" spans="1:16" ht="12.75">
      <c r="A42" t="s">
        <v>49</v>
      </c>
      <c s="34" t="s">
        <v>87</v>
      </c>
      <c s="34" t="s">
        <v>88</v>
      </c>
      <c s="35" t="s">
        <v>5</v>
      </c>
      <c s="6" t="s">
        <v>89</v>
      </c>
      <c s="36" t="s">
        <v>64</v>
      </c>
      <c s="37">
        <v>432</v>
      </c>
      <c s="36">
        <v>0</v>
      </c>
      <c s="36">
        <f>ROUND(G42*H42,6)</f>
      </c>
      <c r="L42" s="38">
        <v>0</v>
      </c>
      <c s="32">
        <f>ROUND(ROUND(L42,2)*ROUND(G42,3),2)</f>
      </c>
      <c s="36" t="s">
        <v>54</v>
      </c>
      <c>
        <f>(M42*21)/100</f>
      </c>
      <c t="s">
        <v>27</v>
      </c>
    </row>
    <row r="43" spans="1:5" ht="12.75">
      <c r="A43" s="35" t="s">
        <v>55</v>
      </c>
      <c r="E43" s="39" t="s">
        <v>89</v>
      </c>
    </row>
    <row r="44" spans="1:5" ht="12.75">
      <c r="A44" s="35" t="s">
        <v>57</v>
      </c>
      <c r="E44" s="40" t="s">
        <v>5</v>
      </c>
    </row>
    <row r="45" spans="1:5" ht="25.5">
      <c r="A45" t="s">
        <v>58</v>
      </c>
      <c r="E45" s="39" t="s">
        <v>90</v>
      </c>
    </row>
    <row r="46" spans="1:16" ht="12.75">
      <c r="A46" t="s">
        <v>49</v>
      </c>
      <c s="34" t="s">
        <v>91</v>
      </c>
      <c s="34" t="s">
        <v>92</v>
      </c>
      <c s="35" t="s">
        <v>5</v>
      </c>
      <c s="6" t="s">
        <v>93</v>
      </c>
      <c s="36" t="s">
        <v>64</v>
      </c>
      <c s="37">
        <v>432</v>
      </c>
      <c s="36">
        <v>0</v>
      </c>
      <c s="36">
        <f>ROUND(G46*H46,6)</f>
      </c>
      <c r="L46" s="38">
        <v>0</v>
      </c>
      <c s="32">
        <f>ROUND(ROUND(L46,2)*ROUND(G46,3),2)</f>
      </c>
      <c s="36" t="s">
        <v>54</v>
      </c>
      <c>
        <f>(M46*21)/100</f>
      </c>
      <c t="s">
        <v>27</v>
      </c>
    </row>
    <row r="47" spans="1:5" ht="12.75">
      <c r="A47" s="35" t="s">
        <v>55</v>
      </c>
      <c r="E47" s="39" t="s">
        <v>56</v>
      </c>
    </row>
    <row r="48" spans="1:5" ht="12.75">
      <c r="A48" s="35" t="s">
        <v>57</v>
      </c>
      <c r="E48" s="40" t="s">
        <v>5</v>
      </c>
    </row>
    <row r="49" spans="1:5" ht="12.75">
      <c r="A49" t="s">
        <v>58</v>
      </c>
      <c r="E49" s="39" t="s">
        <v>59</v>
      </c>
    </row>
    <row r="50" spans="1:16" ht="12.75">
      <c r="A50" t="s">
        <v>49</v>
      </c>
      <c s="34" t="s">
        <v>94</v>
      </c>
      <c s="34" t="s">
        <v>95</v>
      </c>
      <c s="35" t="s">
        <v>5</v>
      </c>
      <c s="6" t="s">
        <v>96</v>
      </c>
      <c s="36" t="s">
        <v>97</v>
      </c>
      <c s="37">
        <v>7</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12.75">
      <c r="A53" t="s">
        <v>58</v>
      </c>
      <c r="E53" s="39" t="s">
        <v>59</v>
      </c>
    </row>
    <row r="54" spans="1:16" ht="25.5">
      <c r="A54" t="s">
        <v>49</v>
      </c>
      <c s="34" t="s">
        <v>98</v>
      </c>
      <c s="34" t="s">
        <v>99</v>
      </c>
      <c s="35" t="s">
        <v>5</v>
      </c>
      <c s="6" t="s">
        <v>100</v>
      </c>
      <c s="36" t="s">
        <v>97</v>
      </c>
      <c s="37">
        <v>5</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12.75">
      <c r="A57" t="s">
        <v>58</v>
      </c>
      <c r="E57" s="39" t="s">
        <v>59</v>
      </c>
    </row>
    <row r="58" spans="1:16" ht="12.75">
      <c r="A58" t="s">
        <v>49</v>
      </c>
      <c s="34" t="s">
        <v>101</v>
      </c>
      <c s="34" t="s">
        <v>102</v>
      </c>
      <c s="35" t="s">
        <v>5</v>
      </c>
      <c s="6" t="s">
        <v>103</v>
      </c>
      <c s="36" t="s">
        <v>53</v>
      </c>
      <c s="37">
        <v>420</v>
      </c>
      <c s="36">
        <v>0</v>
      </c>
      <c s="36">
        <f>ROUND(G58*H58,6)</f>
      </c>
      <c r="L58" s="38">
        <v>0</v>
      </c>
      <c s="32">
        <f>ROUND(ROUND(L58,2)*ROUND(G58,3),2)</f>
      </c>
      <c s="36" t="s">
        <v>104</v>
      </c>
      <c>
        <f>(M58*21)/100</f>
      </c>
      <c t="s">
        <v>27</v>
      </c>
    </row>
    <row r="59" spans="1:5" ht="12.75">
      <c r="A59" s="35" t="s">
        <v>55</v>
      </c>
      <c r="E59" s="39" t="s">
        <v>56</v>
      </c>
    </row>
    <row r="60" spans="1:5" ht="12.75">
      <c r="A60" s="35" t="s">
        <v>57</v>
      </c>
      <c r="E60" s="40" t="s">
        <v>5</v>
      </c>
    </row>
    <row r="61" spans="1:5" ht="12.75">
      <c r="A61" t="s">
        <v>58</v>
      </c>
      <c r="E61" s="39" t="s">
        <v>59</v>
      </c>
    </row>
    <row r="62" spans="1:13" ht="12.75">
      <c r="A62" t="s">
        <v>46</v>
      </c>
      <c r="C62" s="31" t="s">
        <v>105</v>
      </c>
      <c r="E62" s="33" t="s">
        <v>106</v>
      </c>
      <c r="J62" s="32">
        <f>0</f>
      </c>
      <c s="32">
        <f>0</f>
      </c>
      <c s="32">
        <f>0+L63</f>
      </c>
      <c s="32">
        <f>0+M63</f>
      </c>
    </row>
    <row r="63" spans="1:16" ht="25.5">
      <c r="A63" t="s">
        <v>49</v>
      </c>
      <c s="34" t="s">
        <v>107</v>
      </c>
      <c s="34" t="s">
        <v>108</v>
      </c>
      <c s="35" t="s">
        <v>109</v>
      </c>
      <c s="6" t="s">
        <v>110</v>
      </c>
      <c s="36" t="s">
        <v>111</v>
      </c>
      <c s="37">
        <v>8</v>
      </c>
      <c s="36">
        <v>0</v>
      </c>
      <c s="36">
        <f>ROUND(G63*H63,6)</f>
      </c>
      <c r="L63" s="38">
        <v>0</v>
      </c>
      <c s="32">
        <f>ROUND(ROUND(L63,2)*ROUND(G63,3),2)</f>
      </c>
      <c s="36" t="s">
        <v>104</v>
      </c>
      <c>
        <f>(M63*21)/100</f>
      </c>
      <c t="s">
        <v>27</v>
      </c>
    </row>
    <row r="64" spans="1:5" ht="25.5">
      <c r="A64" s="35" t="s">
        <v>55</v>
      </c>
      <c r="E64" s="39" t="s">
        <v>112</v>
      </c>
    </row>
    <row r="65" spans="1:5" ht="12.75">
      <c r="A65" s="35" t="s">
        <v>57</v>
      </c>
      <c r="E65" s="40" t="s">
        <v>113</v>
      </c>
    </row>
    <row r="66" spans="1:5" ht="165.75">
      <c r="A66" t="s">
        <v>58</v>
      </c>
      <c r="E66" s="39" t="s">
        <v>114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1168</v>
      </c>
      <c s="41">
        <f>Rekapitulace!C29</f>
      </c>
      <c s="20" t="s">
        <v>0</v>
      </c>
      <c t="s">
        <v>23</v>
      </c>
      <c t="s">
        <v>27</v>
      </c>
    </row>
    <row r="4" spans="1:16" ht="32" customHeight="1">
      <c r="A4" s="24" t="s">
        <v>20</v>
      </c>
      <c s="25" t="s">
        <v>28</v>
      </c>
      <c s="27" t="s">
        <v>1168</v>
      </c>
      <c r="E4" s="26" t="s">
        <v>1169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COUNTIFS(L8:L570,"=0",A8:A570,"P")+COUNTIFS(L8:L570,"",A8:A570,"P")+SUM(Q8:Q570)</f>
      </c>
    </row>
    <row r="8" spans="1:13" ht="12.75">
      <c r="A8" t="s">
        <v>44</v>
      </c>
      <c r="C8" s="28" t="s">
        <v>2559</v>
      </c>
      <c r="E8" s="30" t="s">
        <v>2558</v>
      </c>
      <c r="J8" s="29">
        <f>0+J9</f>
      </c>
      <c s="29">
        <f>0+K9</f>
      </c>
      <c s="29">
        <f>0+L9</f>
      </c>
      <c s="29">
        <f>0+M9</f>
      </c>
    </row>
    <row r="9" spans="1:13" ht="12.75">
      <c r="A9" t="s">
        <v>46</v>
      </c>
      <c r="C9" s="31" t="s">
        <v>823</v>
      </c>
      <c r="E9" s="33" t="s">
        <v>824</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L554+L558+L562+L566+L570</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M554+M558+M562+M566+M570</f>
      </c>
    </row>
    <row r="10" spans="1:16" ht="25.5">
      <c r="A10" t="s">
        <v>49</v>
      </c>
      <c s="34" t="s">
        <v>50</v>
      </c>
      <c s="34" t="s">
        <v>2560</v>
      </c>
      <c s="35" t="s">
        <v>5</v>
      </c>
      <c s="6" t="s">
        <v>2561</v>
      </c>
      <c s="36" t="s">
        <v>830</v>
      </c>
      <c s="37">
        <v>3</v>
      </c>
      <c s="36">
        <v>0</v>
      </c>
      <c s="36">
        <f>ROUND(G10*H10,6)</f>
      </c>
      <c r="L10" s="38">
        <v>0</v>
      </c>
      <c s="32">
        <f>ROUND(ROUND(L10,2)*ROUND(G10,3),2)</f>
      </c>
      <c s="36" t="s">
        <v>104</v>
      </c>
      <c>
        <f>(M10*21)/100</f>
      </c>
      <c t="s">
        <v>27</v>
      </c>
    </row>
    <row r="11" spans="1:5" ht="12.75">
      <c r="A11" s="35" t="s">
        <v>55</v>
      </c>
      <c r="E11" s="39" t="s">
        <v>5</v>
      </c>
    </row>
    <row r="12" spans="1:5" ht="114.75">
      <c r="A12" s="35" t="s">
        <v>57</v>
      </c>
      <c r="E12" s="40" t="s">
        <v>2562</v>
      </c>
    </row>
    <row r="13" spans="1:5" ht="102">
      <c r="A13" t="s">
        <v>58</v>
      </c>
      <c r="E13" s="39" t="s">
        <v>2563</v>
      </c>
    </row>
    <row r="14" spans="1:16" ht="12.75">
      <c r="A14" t="s">
        <v>49</v>
      </c>
      <c s="34" t="s">
        <v>27</v>
      </c>
      <c s="34" t="s">
        <v>2564</v>
      </c>
      <c s="35" t="s">
        <v>5</v>
      </c>
      <c s="6" t="s">
        <v>2565</v>
      </c>
      <c s="36" t="s">
        <v>64</v>
      </c>
      <c s="37">
        <v>49</v>
      </c>
      <c s="36">
        <v>0</v>
      </c>
      <c s="36">
        <f>ROUND(G14*H14,6)</f>
      </c>
      <c r="L14" s="38">
        <v>0</v>
      </c>
      <c s="32">
        <f>ROUND(ROUND(L14,2)*ROUND(G14,3),2)</f>
      </c>
      <c s="36" t="s">
        <v>104</v>
      </c>
      <c>
        <f>(M14*21)/100</f>
      </c>
      <c t="s">
        <v>27</v>
      </c>
    </row>
    <row r="15" spans="1:5" ht="12.75">
      <c r="A15" s="35" t="s">
        <v>55</v>
      </c>
      <c r="E15" s="39" t="s">
        <v>5</v>
      </c>
    </row>
    <row r="16" spans="1:5" ht="114.75">
      <c r="A16" s="35" t="s">
        <v>57</v>
      </c>
      <c r="E16" s="40" t="s">
        <v>2566</v>
      </c>
    </row>
    <row r="17" spans="1:5" ht="25.5">
      <c r="A17" t="s">
        <v>58</v>
      </c>
      <c r="E17" s="39" t="s">
        <v>2567</v>
      </c>
    </row>
    <row r="18" spans="1:16" ht="12.75">
      <c r="A18" t="s">
        <v>49</v>
      </c>
      <c s="34" t="s">
        <v>26</v>
      </c>
      <c s="34" t="s">
        <v>2568</v>
      </c>
      <c s="35" t="s">
        <v>5</v>
      </c>
      <c s="6" t="s">
        <v>2569</v>
      </c>
      <c s="36" t="s">
        <v>830</v>
      </c>
      <c s="37">
        <v>1</v>
      </c>
      <c s="36">
        <v>0</v>
      </c>
      <c s="36">
        <f>ROUND(G18*H18,6)</f>
      </c>
      <c r="L18" s="38">
        <v>0</v>
      </c>
      <c s="32">
        <f>ROUND(ROUND(L18,2)*ROUND(G18,3),2)</f>
      </c>
      <c s="36" t="s">
        <v>104</v>
      </c>
      <c>
        <f>(M18*21)/100</f>
      </c>
      <c t="s">
        <v>27</v>
      </c>
    </row>
    <row r="19" spans="1:5" ht="12.75">
      <c r="A19" s="35" t="s">
        <v>55</v>
      </c>
      <c r="E19" s="39" t="s">
        <v>5</v>
      </c>
    </row>
    <row r="20" spans="1:5" ht="25.5">
      <c r="A20" s="35" t="s">
        <v>57</v>
      </c>
      <c r="E20" s="40" t="s">
        <v>2134</v>
      </c>
    </row>
    <row r="21" spans="1:5" ht="114.75">
      <c r="A21" t="s">
        <v>58</v>
      </c>
      <c r="E21" s="39" t="s">
        <v>2570</v>
      </c>
    </row>
    <row r="22" spans="1:16" ht="12.75">
      <c r="A22" t="s">
        <v>49</v>
      </c>
      <c s="34" t="s">
        <v>66</v>
      </c>
      <c s="34" t="s">
        <v>2571</v>
      </c>
      <c s="35" t="s">
        <v>5</v>
      </c>
      <c s="6" t="s">
        <v>2572</v>
      </c>
      <c s="36" t="s">
        <v>73</v>
      </c>
      <c s="37">
        <v>1</v>
      </c>
      <c s="36">
        <v>0</v>
      </c>
      <c s="36">
        <f>ROUND(G22*H22,6)</f>
      </c>
      <c r="L22" s="38">
        <v>0</v>
      </c>
      <c s="32">
        <f>ROUND(ROUND(L22,2)*ROUND(G22,3),2)</f>
      </c>
      <c s="36" t="s">
        <v>104</v>
      </c>
      <c>
        <f>(M22*21)/100</f>
      </c>
      <c t="s">
        <v>27</v>
      </c>
    </row>
    <row r="23" spans="1:5" ht="12.75">
      <c r="A23" s="35" t="s">
        <v>55</v>
      </c>
      <c r="E23" s="39" t="s">
        <v>5</v>
      </c>
    </row>
    <row r="24" spans="1:5" ht="12.75">
      <c r="A24" s="35" t="s">
        <v>57</v>
      </c>
      <c r="E24" s="40" t="s">
        <v>831</v>
      </c>
    </row>
    <row r="25" spans="1:5" ht="25.5">
      <c r="A25" t="s">
        <v>58</v>
      </c>
      <c r="E25" s="39" t="s">
        <v>2573</v>
      </c>
    </row>
    <row r="26" spans="1:16" ht="25.5">
      <c r="A26" t="s">
        <v>49</v>
      </c>
      <c s="34" t="s">
        <v>70</v>
      </c>
      <c s="34" t="s">
        <v>2574</v>
      </c>
      <c s="35" t="s">
        <v>5</v>
      </c>
      <c s="6" t="s">
        <v>2575</v>
      </c>
      <c s="36" t="s">
        <v>830</v>
      </c>
      <c s="37">
        <v>4</v>
      </c>
      <c s="36">
        <v>0</v>
      </c>
      <c s="36">
        <f>ROUND(G26*H26,6)</f>
      </c>
      <c r="L26" s="38">
        <v>0</v>
      </c>
      <c s="32">
        <f>ROUND(ROUND(L26,2)*ROUND(G26,3),2)</f>
      </c>
      <c s="36" t="s">
        <v>104</v>
      </c>
      <c>
        <f>(M26*21)/100</f>
      </c>
      <c t="s">
        <v>27</v>
      </c>
    </row>
    <row r="27" spans="1:5" ht="12.75">
      <c r="A27" s="35" t="s">
        <v>55</v>
      </c>
      <c r="E27" s="39" t="s">
        <v>5</v>
      </c>
    </row>
    <row r="28" spans="1:5" ht="12.75">
      <c r="A28" s="35" t="s">
        <v>57</v>
      </c>
      <c r="E28" s="40" t="s">
        <v>2213</v>
      </c>
    </row>
    <row r="29" spans="1:5" ht="25.5">
      <c r="A29" t="s">
        <v>58</v>
      </c>
      <c r="E29" s="39" t="s">
        <v>2575</v>
      </c>
    </row>
    <row r="30" spans="1:16" ht="12.75">
      <c r="A30" t="s">
        <v>49</v>
      </c>
      <c s="34" t="s">
        <v>76</v>
      </c>
      <c s="34" t="s">
        <v>2576</v>
      </c>
      <c s="35" t="s">
        <v>5</v>
      </c>
      <c s="6" t="s">
        <v>2577</v>
      </c>
      <c s="36" t="s">
        <v>73</v>
      </c>
      <c s="37">
        <v>8</v>
      </c>
      <c s="36">
        <v>0</v>
      </c>
      <c s="36">
        <f>ROUND(G30*H30,6)</f>
      </c>
      <c r="L30" s="38">
        <v>0</v>
      </c>
      <c s="32">
        <f>ROUND(ROUND(L30,2)*ROUND(G30,3),2)</f>
      </c>
      <c s="36" t="s">
        <v>104</v>
      </c>
      <c>
        <f>(M30*21)/100</f>
      </c>
      <c t="s">
        <v>27</v>
      </c>
    </row>
    <row r="31" spans="1:5" ht="12.75">
      <c r="A31" s="35" t="s">
        <v>55</v>
      </c>
      <c r="E31" s="39" t="s">
        <v>5</v>
      </c>
    </row>
    <row r="32" spans="1:5" ht="12.75">
      <c r="A32" s="35" t="s">
        <v>57</v>
      </c>
      <c r="E32" s="40" t="s">
        <v>5</v>
      </c>
    </row>
    <row r="33" spans="1:5" ht="25.5">
      <c r="A33" t="s">
        <v>58</v>
      </c>
      <c r="E33" s="39" t="s">
        <v>2578</v>
      </c>
    </row>
    <row r="34" spans="1:16" ht="12.75">
      <c r="A34" t="s">
        <v>49</v>
      </c>
      <c s="34" t="s">
        <v>79</v>
      </c>
      <c s="34" t="s">
        <v>2579</v>
      </c>
      <c s="35" t="s">
        <v>5</v>
      </c>
      <c s="6" t="s">
        <v>2580</v>
      </c>
      <c s="36" t="s">
        <v>73</v>
      </c>
      <c s="37">
        <v>10</v>
      </c>
      <c s="36">
        <v>0</v>
      </c>
      <c s="36">
        <f>ROUND(G34*H34,6)</f>
      </c>
      <c r="L34" s="38">
        <v>0</v>
      </c>
      <c s="32">
        <f>ROUND(ROUND(L34,2)*ROUND(G34,3),2)</f>
      </c>
      <c s="36" t="s">
        <v>104</v>
      </c>
      <c>
        <f>(M34*21)/100</f>
      </c>
      <c t="s">
        <v>27</v>
      </c>
    </row>
    <row r="35" spans="1:5" ht="12.75">
      <c r="A35" s="35" t="s">
        <v>55</v>
      </c>
      <c r="E35" s="39" t="s">
        <v>5</v>
      </c>
    </row>
    <row r="36" spans="1:5" ht="12.75">
      <c r="A36" s="35" t="s">
        <v>57</v>
      </c>
      <c r="E36" s="40" t="s">
        <v>869</v>
      </c>
    </row>
    <row r="37" spans="1:5" ht="38.25">
      <c r="A37" t="s">
        <v>58</v>
      </c>
      <c r="E37" s="39" t="s">
        <v>2581</v>
      </c>
    </row>
    <row r="38" spans="1:16" ht="12.75">
      <c r="A38" t="s">
        <v>49</v>
      </c>
      <c s="34" t="s">
        <v>82</v>
      </c>
      <c s="34" t="s">
        <v>2582</v>
      </c>
      <c s="35" t="s">
        <v>5</v>
      </c>
      <c s="6" t="s">
        <v>2583</v>
      </c>
      <c s="36" t="s">
        <v>73</v>
      </c>
      <c s="37">
        <v>4</v>
      </c>
      <c s="36">
        <v>0</v>
      </c>
      <c s="36">
        <f>ROUND(G38*H38,6)</f>
      </c>
      <c r="L38" s="38">
        <v>0</v>
      </c>
      <c s="32">
        <f>ROUND(ROUND(L38,2)*ROUND(G38,3),2)</f>
      </c>
      <c s="36" t="s">
        <v>104</v>
      </c>
      <c>
        <f>(M38*21)/100</f>
      </c>
      <c t="s">
        <v>27</v>
      </c>
    </row>
    <row r="39" spans="1:5" ht="12.75">
      <c r="A39" s="35" t="s">
        <v>55</v>
      </c>
      <c r="E39" s="39" t="s">
        <v>5</v>
      </c>
    </row>
    <row r="40" spans="1:5" ht="12.75">
      <c r="A40" s="35" t="s">
        <v>57</v>
      </c>
      <c r="E40" s="40" t="s">
        <v>2213</v>
      </c>
    </row>
    <row r="41" spans="1:5" ht="38.25">
      <c r="A41" t="s">
        <v>58</v>
      </c>
      <c r="E41" s="39" t="s">
        <v>2584</v>
      </c>
    </row>
    <row r="42" spans="1:16" ht="12.75">
      <c r="A42" t="s">
        <v>49</v>
      </c>
      <c s="34" t="s">
        <v>87</v>
      </c>
      <c s="34" t="s">
        <v>2585</v>
      </c>
      <c s="35" t="s">
        <v>5</v>
      </c>
      <c s="6" t="s">
        <v>2586</v>
      </c>
      <c s="36" t="s">
        <v>73</v>
      </c>
      <c s="37">
        <v>10</v>
      </c>
      <c s="36">
        <v>0</v>
      </c>
      <c s="36">
        <f>ROUND(G42*H42,6)</f>
      </c>
      <c r="L42" s="38">
        <v>0</v>
      </c>
      <c s="32">
        <f>ROUND(ROUND(L42,2)*ROUND(G42,3),2)</f>
      </c>
      <c s="36" t="s">
        <v>104</v>
      </c>
      <c>
        <f>(M42*21)/100</f>
      </c>
      <c t="s">
        <v>27</v>
      </c>
    </row>
    <row r="43" spans="1:5" ht="12.75">
      <c r="A43" s="35" t="s">
        <v>55</v>
      </c>
      <c r="E43" s="39" t="s">
        <v>5</v>
      </c>
    </row>
    <row r="44" spans="1:5" ht="12.75">
      <c r="A44" s="35" t="s">
        <v>57</v>
      </c>
      <c r="E44" s="40" t="s">
        <v>869</v>
      </c>
    </row>
    <row r="45" spans="1:5" ht="25.5">
      <c r="A45" t="s">
        <v>58</v>
      </c>
      <c r="E45" s="39" t="s">
        <v>2587</v>
      </c>
    </row>
    <row r="46" spans="1:16" ht="12.75">
      <c r="A46" t="s">
        <v>49</v>
      </c>
      <c s="34" t="s">
        <v>91</v>
      </c>
      <c s="34" t="s">
        <v>2588</v>
      </c>
      <c s="35" t="s">
        <v>5</v>
      </c>
      <c s="6" t="s">
        <v>2589</v>
      </c>
      <c s="36" t="s">
        <v>73</v>
      </c>
      <c s="37">
        <v>2</v>
      </c>
      <c s="36">
        <v>0</v>
      </c>
      <c s="36">
        <f>ROUND(G46*H46,6)</f>
      </c>
      <c r="L46" s="38">
        <v>0</v>
      </c>
      <c s="32">
        <f>ROUND(ROUND(L46,2)*ROUND(G46,3),2)</f>
      </c>
      <c s="36" t="s">
        <v>104</v>
      </c>
      <c>
        <f>(M46*21)/100</f>
      </c>
      <c t="s">
        <v>27</v>
      </c>
    </row>
    <row r="47" spans="1:5" ht="12.75">
      <c r="A47" s="35" t="s">
        <v>55</v>
      </c>
      <c r="E47" s="39" t="s">
        <v>5</v>
      </c>
    </row>
    <row r="48" spans="1:5" ht="12.75">
      <c r="A48" s="35" t="s">
        <v>57</v>
      </c>
      <c r="E48" s="40" t="s">
        <v>895</v>
      </c>
    </row>
    <row r="49" spans="1:5" ht="25.5">
      <c r="A49" t="s">
        <v>58</v>
      </c>
      <c r="E49" s="39" t="s">
        <v>2590</v>
      </c>
    </row>
    <row r="50" spans="1:16" ht="12.75">
      <c r="A50" t="s">
        <v>49</v>
      </c>
      <c s="34" t="s">
        <v>94</v>
      </c>
      <c s="34" t="s">
        <v>2591</v>
      </c>
      <c s="35" t="s">
        <v>5</v>
      </c>
      <c s="6" t="s">
        <v>2592</v>
      </c>
      <c s="36" t="s">
        <v>73</v>
      </c>
      <c s="37">
        <v>4</v>
      </c>
      <c s="36">
        <v>0</v>
      </c>
      <c s="36">
        <f>ROUND(G50*H50,6)</f>
      </c>
      <c r="L50" s="38">
        <v>0</v>
      </c>
      <c s="32">
        <f>ROUND(ROUND(L50,2)*ROUND(G50,3),2)</f>
      </c>
      <c s="36" t="s">
        <v>104</v>
      </c>
      <c>
        <f>(M50*21)/100</f>
      </c>
      <c t="s">
        <v>27</v>
      </c>
    </row>
    <row r="51" spans="1:5" ht="12.75">
      <c r="A51" s="35" t="s">
        <v>55</v>
      </c>
      <c r="E51" s="39" t="s">
        <v>5</v>
      </c>
    </row>
    <row r="52" spans="1:5" ht="12.75">
      <c r="A52" s="35" t="s">
        <v>57</v>
      </c>
      <c r="E52" s="40" t="s">
        <v>2213</v>
      </c>
    </row>
    <row r="53" spans="1:5" ht="38.25">
      <c r="A53" t="s">
        <v>58</v>
      </c>
      <c r="E53" s="39" t="s">
        <v>2593</v>
      </c>
    </row>
    <row r="54" spans="1:16" ht="12.75">
      <c r="A54" t="s">
        <v>49</v>
      </c>
      <c s="34" t="s">
        <v>98</v>
      </c>
      <c s="34" t="s">
        <v>2594</v>
      </c>
      <c s="35" t="s">
        <v>5</v>
      </c>
      <c s="6" t="s">
        <v>2595</v>
      </c>
      <c s="36" t="s">
        <v>64</v>
      </c>
      <c s="37">
        <v>15</v>
      </c>
      <c s="36">
        <v>0</v>
      </c>
      <c s="36">
        <f>ROUND(G54*H54,6)</f>
      </c>
      <c r="L54" s="38">
        <v>0</v>
      </c>
      <c s="32">
        <f>ROUND(ROUND(L54,2)*ROUND(G54,3),2)</f>
      </c>
      <c s="36" t="s">
        <v>104</v>
      </c>
      <c>
        <f>(M54*21)/100</f>
      </c>
      <c t="s">
        <v>27</v>
      </c>
    </row>
    <row r="55" spans="1:5" ht="12.75">
      <c r="A55" s="35" t="s">
        <v>55</v>
      </c>
      <c r="E55" s="39" t="s">
        <v>5</v>
      </c>
    </row>
    <row r="56" spans="1:5" ht="25.5">
      <c r="A56" s="35" t="s">
        <v>57</v>
      </c>
      <c r="E56" s="40" t="s">
        <v>2596</v>
      </c>
    </row>
    <row r="57" spans="1:5" ht="38.25">
      <c r="A57" t="s">
        <v>58</v>
      </c>
      <c r="E57" s="39" t="s">
        <v>2597</v>
      </c>
    </row>
    <row r="58" spans="1:16" ht="12.75">
      <c r="A58" t="s">
        <v>49</v>
      </c>
      <c s="34" t="s">
        <v>101</v>
      </c>
      <c s="34" t="s">
        <v>2598</v>
      </c>
      <c s="35" t="s">
        <v>50</v>
      </c>
      <c s="6" t="s">
        <v>2599</v>
      </c>
      <c s="36" t="s">
        <v>64</v>
      </c>
      <c s="37">
        <v>120</v>
      </c>
      <c s="36">
        <v>0</v>
      </c>
      <c s="36">
        <f>ROUND(G58*H58,6)</f>
      </c>
      <c r="L58" s="38">
        <v>0</v>
      </c>
      <c s="32">
        <f>ROUND(ROUND(L58,2)*ROUND(G58,3),2)</f>
      </c>
      <c s="36" t="s">
        <v>104</v>
      </c>
      <c>
        <f>(M58*21)/100</f>
      </c>
      <c t="s">
        <v>27</v>
      </c>
    </row>
    <row r="59" spans="1:5" ht="12.75">
      <c r="A59" s="35" t="s">
        <v>55</v>
      </c>
      <c r="E59" s="39" t="s">
        <v>5</v>
      </c>
    </row>
    <row r="60" spans="1:5" ht="25.5">
      <c r="A60" s="35" t="s">
        <v>57</v>
      </c>
      <c r="E60" s="40" t="s">
        <v>2600</v>
      </c>
    </row>
    <row r="61" spans="1:5" ht="38.25">
      <c r="A61" t="s">
        <v>58</v>
      </c>
      <c r="E61" s="39" t="s">
        <v>2601</v>
      </c>
    </row>
    <row r="62" spans="1:16" ht="12.75">
      <c r="A62" t="s">
        <v>49</v>
      </c>
      <c s="34" t="s">
        <v>107</v>
      </c>
      <c s="34" t="s">
        <v>2598</v>
      </c>
      <c s="35" t="s">
        <v>27</v>
      </c>
      <c s="6" t="s">
        <v>2602</v>
      </c>
      <c s="36" t="s">
        <v>64</v>
      </c>
      <c s="37">
        <v>25</v>
      </c>
      <c s="36">
        <v>0</v>
      </c>
      <c s="36">
        <f>ROUND(G62*H62,6)</f>
      </c>
      <c r="L62" s="38">
        <v>0</v>
      </c>
      <c s="32">
        <f>ROUND(ROUND(L62,2)*ROUND(G62,3),2)</f>
      </c>
      <c s="36" t="s">
        <v>104</v>
      </c>
      <c>
        <f>(M62*21)/100</f>
      </c>
      <c t="s">
        <v>27</v>
      </c>
    </row>
    <row r="63" spans="1:5" ht="12.75">
      <c r="A63" s="35" t="s">
        <v>55</v>
      </c>
      <c r="E63" s="39" t="s">
        <v>5</v>
      </c>
    </row>
    <row r="64" spans="1:5" ht="25.5">
      <c r="A64" s="35" t="s">
        <v>57</v>
      </c>
      <c r="E64" s="40" t="s">
        <v>2603</v>
      </c>
    </row>
    <row r="65" spans="1:5" ht="38.25">
      <c r="A65" t="s">
        <v>58</v>
      </c>
      <c r="E65" s="39" t="s">
        <v>2604</v>
      </c>
    </row>
    <row r="66" spans="1:16" ht="25.5">
      <c r="A66" t="s">
        <v>49</v>
      </c>
      <c s="34" t="s">
        <v>159</v>
      </c>
      <c s="34" t="s">
        <v>2605</v>
      </c>
      <c s="35" t="s">
        <v>50</v>
      </c>
      <c s="6" t="s">
        <v>2606</v>
      </c>
      <c s="36" t="s">
        <v>64</v>
      </c>
      <c s="37">
        <v>10</v>
      </c>
      <c s="36">
        <v>0</v>
      </c>
      <c s="36">
        <f>ROUND(G66*H66,6)</f>
      </c>
      <c r="L66" s="38">
        <v>0</v>
      </c>
      <c s="32">
        <f>ROUND(ROUND(L66,2)*ROUND(G66,3),2)</f>
      </c>
      <c s="36" t="s">
        <v>104</v>
      </c>
      <c>
        <f>(M66*21)/100</f>
      </c>
      <c t="s">
        <v>27</v>
      </c>
    </row>
    <row r="67" spans="1:5" ht="12.75">
      <c r="A67" s="35" t="s">
        <v>55</v>
      </c>
      <c r="E67" s="39" t="s">
        <v>5</v>
      </c>
    </row>
    <row r="68" spans="1:5" ht="25.5">
      <c r="A68" s="35" t="s">
        <v>57</v>
      </c>
      <c r="E68" s="40" t="s">
        <v>2607</v>
      </c>
    </row>
    <row r="69" spans="1:5" ht="38.25">
      <c r="A69" t="s">
        <v>58</v>
      </c>
      <c r="E69" s="39" t="s">
        <v>2608</v>
      </c>
    </row>
    <row r="70" spans="1:16" ht="25.5">
      <c r="A70" t="s">
        <v>49</v>
      </c>
      <c s="34" t="s">
        <v>163</v>
      </c>
      <c s="34" t="s">
        <v>2605</v>
      </c>
      <c s="35" t="s">
        <v>27</v>
      </c>
      <c s="6" t="s">
        <v>2609</v>
      </c>
      <c s="36" t="s">
        <v>64</v>
      </c>
      <c s="37">
        <v>65</v>
      </c>
      <c s="36">
        <v>0</v>
      </c>
      <c s="36">
        <f>ROUND(G70*H70,6)</f>
      </c>
      <c r="L70" s="38">
        <v>0</v>
      </c>
      <c s="32">
        <f>ROUND(ROUND(L70,2)*ROUND(G70,3),2)</f>
      </c>
      <c s="36" t="s">
        <v>104</v>
      </c>
      <c>
        <f>(M70*21)/100</f>
      </c>
      <c t="s">
        <v>27</v>
      </c>
    </row>
    <row r="71" spans="1:5" ht="12.75">
      <c r="A71" s="35" t="s">
        <v>55</v>
      </c>
      <c r="E71" s="39" t="s">
        <v>5</v>
      </c>
    </row>
    <row r="72" spans="1:5" ht="25.5">
      <c r="A72" s="35" t="s">
        <v>57</v>
      </c>
      <c r="E72" s="40" t="s">
        <v>2610</v>
      </c>
    </row>
    <row r="73" spans="1:5" ht="38.25">
      <c r="A73" t="s">
        <v>58</v>
      </c>
      <c r="E73" s="39" t="s">
        <v>2611</v>
      </c>
    </row>
    <row r="74" spans="1:16" ht="25.5">
      <c r="A74" t="s">
        <v>49</v>
      </c>
      <c s="34" t="s">
        <v>167</v>
      </c>
      <c s="34" t="s">
        <v>2605</v>
      </c>
      <c s="35" t="s">
        <v>26</v>
      </c>
      <c s="6" t="s">
        <v>2612</v>
      </c>
      <c s="36" t="s">
        <v>64</v>
      </c>
      <c s="37">
        <v>10</v>
      </c>
      <c s="36">
        <v>0</v>
      </c>
      <c s="36">
        <f>ROUND(G74*H74,6)</f>
      </c>
      <c r="L74" s="38">
        <v>0</v>
      </c>
      <c s="32">
        <f>ROUND(ROUND(L74,2)*ROUND(G74,3),2)</f>
      </c>
      <c s="36" t="s">
        <v>104</v>
      </c>
      <c>
        <f>(M74*21)/100</f>
      </c>
      <c t="s">
        <v>27</v>
      </c>
    </row>
    <row r="75" spans="1:5" ht="12.75">
      <c r="A75" s="35" t="s">
        <v>55</v>
      </c>
      <c r="E75" s="39" t="s">
        <v>5</v>
      </c>
    </row>
    <row r="76" spans="1:5" ht="25.5">
      <c r="A76" s="35" t="s">
        <v>57</v>
      </c>
      <c r="E76" s="40" t="s">
        <v>2607</v>
      </c>
    </row>
    <row r="77" spans="1:5" ht="38.25">
      <c r="A77" t="s">
        <v>58</v>
      </c>
      <c r="E77" s="39" t="s">
        <v>2613</v>
      </c>
    </row>
    <row r="78" spans="1:16" ht="25.5">
      <c r="A78" t="s">
        <v>49</v>
      </c>
      <c s="34" t="s">
        <v>170</v>
      </c>
      <c s="34" t="s">
        <v>2614</v>
      </c>
      <c s="35" t="s">
        <v>5</v>
      </c>
      <c s="6" t="s">
        <v>2615</v>
      </c>
      <c s="36" t="s">
        <v>681</v>
      </c>
      <c s="37">
        <v>55</v>
      </c>
      <c s="36">
        <v>0</v>
      </c>
      <c s="36">
        <f>ROUND(G78*H78,6)</f>
      </c>
      <c r="L78" s="38">
        <v>0</v>
      </c>
      <c s="32">
        <f>ROUND(ROUND(L78,2)*ROUND(G78,3),2)</f>
      </c>
      <c s="36" t="s">
        <v>104</v>
      </c>
      <c>
        <f>(M78*21)/100</f>
      </c>
      <c t="s">
        <v>27</v>
      </c>
    </row>
    <row r="79" spans="1:5" ht="12.75">
      <c r="A79" s="35" t="s">
        <v>55</v>
      </c>
      <c r="E79" s="39" t="s">
        <v>5</v>
      </c>
    </row>
    <row r="80" spans="1:5" ht="25.5">
      <c r="A80" s="35" t="s">
        <v>57</v>
      </c>
      <c r="E80" s="40" t="s">
        <v>2616</v>
      </c>
    </row>
    <row r="81" spans="1:5" ht="25.5">
      <c r="A81" t="s">
        <v>58</v>
      </c>
      <c r="E81" s="39" t="s">
        <v>2617</v>
      </c>
    </row>
    <row r="82" spans="1:16" ht="12.75">
      <c r="A82" t="s">
        <v>49</v>
      </c>
      <c s="34" t="s">
        <v>173</v>
      </c>
      <c s="34" t="s">
        <v>2618</v>
      </c>
      <c s="35" t="s">
        <v>5</v>
      </c>
      <c s="6" t="s">
        <v>2619</v>
      </c>
      <c s="36" t="s">
        <v>681</v>
      </c>
      <c s="37">
        <v>25</v>
      </c>
      <c s="36">
        <v>0</v>
      </c>
      <c s="36">
        <f>ROUND(G82*H82,6)</f>
      </c>
      <c r="L82" s="38">
        <v>0</v>
      </c>
      <c s="32">
        <f>ROUND(ROUND(L82,2)*ROUND(G82,3),2)</f>
      </c>
      <c s="36" t="s">
        <v>104</v>
      </c>
      <c>
        <f>(M82*21)/100</f>
      </c>
      <c t="s">
        <v>27</v>
      </c>
    </row>
    <row r="83" spans="1:5" ht="12.75">
      <c r="A83" s="35" t="s">
        <v>55</v>
      </c>
      <c r="E83" s="39" t="s">
        <v>5</v>
      </c>
    </row>
    <row r="84" spans="1:5" ht="25.5">
      <c r="A84" s="35" t="s">
        <v>57</v>
      </c>
      <c r="E84" s="40" t="s">
        <v>2620</v>
      </c>
    </row>
    <row r="85" spans="1:5" ht="25.5">
      <c r="A85" t="s">
        <v>58</v>
      </c>
      <c r="E85" s="39" t="s">
        <v>2621</v>
      </c>
    </row>
    <row r="86" spans="1:16" ht="12.75">
      <c r="A86" t="s">
        <v>49</v>
      </c>
      <c s="34" t="s">
        <v>177</v>
      </c>
      <c s="34" t="s">
        <v>2622</v>
      </c>
      <c s="35" t="s">
        <v>5</v>
      </c>
      <c s="6" t="s">
        <v>2623</v>
      </c>
      <c s="36" t="s">
        <v>681</v>
      </c>
      <c s="37">
        <v>30</v>
      </c>
      <c s="36">
        <v>0</v>
      </c>
      <c s="36">
        <f>ROUND(G86*H86,6)</f>
      </c>
      <c r="L86" s="38">
        <v>0</v>
      </c>
      <c s="32">
        <f>ROUND(ROUND(L86,2)*ROUND(G86,3),2)</f>
      </c>
      <c s="36" t="s">
        <v>104</v>
      </c>
      <c>
        <f>(M86*21)/100</f>
      </c>
      <c t="s">
        <v>27</v>
      </c>
    </row>
    <row r="87" spans="1:5" ht="12.75">
      <c r="A87" s="35" t="s">
        <v>55</v>
      </c>
      <c r="E87" s="39" t="s">
        <v>5</v>
      </c>
    </row>
    <row r="88" spans="1:5" ht="25.5">
      <c r="A88" s="35" t="s">
        <v>57</v>
      </c>
      <c r="E88" s="40" t="s">
        <v>2624</v>
      </c>
    </row>
    <row r="89" spans="1:5" ht="25.5">
      <c r="A89" t="s">
        <v>58</v>
      </c>
      <c r="E89" s="39" t="s">
        <v>2625</v>
      </c>
    </row>
    <row r="90" spans="1:16" ht="25.5">
      <c r="A90" t="s">
        <v>49</v>
      </c>
      <c s="34" t="s">
        <v>182</v>
      </c>
      <c s="34" t="s">
        <v>2626</v>
      </c>
      <c s="35" t="s">
        <v>5</v>
      </c>
      <c s="6" t="s">
        <v>2627</v>
      </c>
      <c s="36" t="s">
        <v>830</v>
      </c>
      <c s="37">
        <v>1</v>
      </c>
      <c s="36">
        <v>0</v>
      </c>
      <c s="36">
        <f>ROUND(G90*H90,6)</f>
      </c>
      <c r="L90" s="38">
        <v>0</v>
      </c>
      <c s="32">
        <f>ROUND(ROUND(L90,2)*ROUND(G90,3),2)</f>
      </c>
      <c s="36" t="s">
        <v>104</v>
      </c>
      <c>
        <f>(M90*21)/100</f>
      </c>
      <c t="s">
        <v>27</v>
      </c>
    </row>
    <row r="91" spans="1:5" ht="12.75">
      <c r="A91" s="35" t="s">
        <v>55</v>
      </c>
      <c r="E91" s="39" t="s">
        <v>5</v>
      </c>
    </row>
    <row r="92" spans="1:5" ht="12.75">
      <c r="A92" s="35" t="s">
        <v>57</v>
      </c>
      <c r="E92" s="40" t="s">
        <v>2628</v>
      </c>
    </row>
    <row r="93" spans="1:5" ht="140.25">
      <c r="A93" t="s">
        <v>58</v>
      </c>
      <c r="E93" s="39" t="s">
        <v>2629</v>
      </c>
    </row>
    <row r="94" spans="1:16" ht="12.75">
      <c r="A94" t="s">
        <v>49</v>
      </c>
      <c s="34" t="s">
        <v>186</v>
      </c>
      <c s="34" t="s">
        <v>2630</v>
      </c>
      <c s="35" t="s">
        <v>5</v>
      </c>
      <c s="6" t="s">
        <v>2631</v>
      </c>
      <c s="36" t="s">
        <v>73</v>
      </c>
      <c s="37">
        <v>1</v>
      </c>
      <c s="36">
        <v>0</v>
      </c>
      <c s="36">
        <f>ROUND(G94*H94,6)</f>
      </c>
      <c r="L94" s="38">
        <v>0</v>
      </c>
      <c s="32">
        <f>ROUND(ROUND(L94,2)*ROUND(G94,3),2)</f>
      </c>
      <c s="36" t="s">
        <v>104</v>
      </c>
      <c>
        <f>(M94*21)/100</f>
      </c>
      <c t="s">
        <v>27</v>
      </c>
    </row>
    <row r="95" spans="1:5" ht="12.75">
      <c r="A95" s="35" t="s">
        <v>55</v>
      </c>
      <c r="E95" s="39" t="s">
        <v>5</v>
      </c>
    </row>
    <row r="96" spans="1:5" ht="25.5">
      <c r="A96" s="35" t="s">
        <v>57</v>
      </c>
      <c r="E96" s="40" t="s">
        <v>2130</v>
      </c>
    </row>
    <row r="97" spans="1:5" ht="25.5">
      <c r="A97" t="s">
        <v>58</v>
      </c>
      <c r="E97" s="39" t="s">
        <v>2632</v>
      </c>
    </row>
    <row r="98" spans="1:16" ht="12.75">
      <c r="A98" t="s">
        <v>49</v>
      </c>
      <c s="34" t="s">
        <v>190</v>
      </c>
      <c s="34" t="s">
        <v>2633</v>
      </c>
      <c s="35" t="s">
        <v>5</v>
      </c>
      <c s="6" t="s">
        <v>2634</v>
      </c>
      <c s="36" t="s">
        <v>73</v>
      </c>
      <c s="37">
        <v>2</v>
      </c>
      <c s="36">
        <v>0</v>
      </c>
      <c s="36">
        <f>ROUND(G98*H98,6)</f>
      </c>
      <c r="L98" s="38">
        <v>0</v>
      </c>
      <c s="32">
        <f>ROUND(ROUND(L98,2)*ROUND(G98,3),2)</f>
      </c>
      <c s="36" t="s">
        <v>104</v>
      </c>
      <c>
        <f>(M98*21)/100</f>
      </c>
      <c t="s">
        <v>27</v>
      </c>
    </row>
    <row r="99" spans="1:5" ht="12.75">
      <c r="A99" s="35" t="s">
        <v>55</v>
      </c>
      <c r="E99" s="39" t="s">
        <v>5</v>
      </c>
    </row>
    <row r="100" spans="1:5" ht="25.5">
      <c r="A100" s="35" t="s">
        <v>57</v>
      </c>
      <c r="E100" s="40" t="s">
        <v>2119</v>
      </c>
    </row>
    <row r="101" spans="1:5" ht="51">
      <c r="A101" t="s">
        <v>58</v>
      </c>
      <c r="E101" s="39" t="s">
        <v>2635</v>
      </c>
    </row>
    <row r="102" spans="1:16" ht="12.75">
      <c r="A102" t="s">
        <v>49</v>
      </c>
      <c s="34" t="s">
        <v>196</v>
      </c>
      <c s="34" t="s">
        <v>2636</v>
      </c>
      <c s="35" t="s">
        <v>5</v>
      </c>
      <c s="6" t="s">
        <v>2637</v>
      </c>
      <c s="36" t="s">
        <v>73</v>
      </c>
      <c s="37">
        <v>2</v>
      </c>
      <c s="36">
        <v>0</v>
      </c>
      <c s="36">
        <f>ROUND(G102*H102,6)</f>
      </c>
      <c r="L102" s="38">
        <v>0</v>
      </c>
      <c s="32">
        <f>ROUND(ROUND(L102,2)*ROUND(G102,3),2)</f>
      </c>
      <c s="36" t="s">
        <v>104</v>
      </c>
      <c>
        <f>(M102*21)/100</f>
      </c>
      <c t="s">
        <v>27</v>
      </c>
    </row>
    <row r="103" spans="1:5" ht="12.75">
      <c r="A103" s="35" t="s">
        <v>55</v>
      </c>
      <c r="E103" s="39" t="s">
        <v>5</v>
      </c>
    </row>
    <row r="104" spans="1:5" ht="25.5">
      <c r="A104" s="35" t="s">
        <v>57</v>
      </c>
      <c r="E104" s="40" t="s">
        <v>2119</v>
      </c>
    </row>
    <row r="105" spans="1:5" ht="51">
      <c r="A105" t="s">
        <v>58</v>
      </c>
      <c r="E105" s="39" t="s">
        <v>2638</v>
      </c>
    </row>
    <row r="106" spans="1:16" ht="12.75">
      <c r="A106" t="s">
        <v>49</v>
      </c>
      <c s="34" t="s">
        <v>198</v>
      </c>
      <c s="34" t="s">
        <v>2639</v>
      </c>
      <c s="35" t="s">
        <v>5</v>
      </c>
      <c s="6" t="s">
        <v>2640</v>
      </c>
      <c s="36" t="s">
        <v>73</v>
      </c>
      <c s="37">
        <v>2</v>
      </c>
      <c s="36">
        <v>0</v>
      </c>
      <c s="36">
        <f>ROUND(G106*H106,6)</f>
      </c>
      <c r="L106" s="38">
        <v>0</v>
      </c>
      <c s="32">
        <f>ROUND(ROUND(L106,2)*ROUND(G106,3),2)</f>
      </c>
      <c s="36" t="s">
        <v>104</v>
      </c>
      <c>
        <f>(M106*21)/100</f>
      </c>
      <c t="s">
        <v>27</v>
      </c>
    </row>
    <row r="107" spans="1:5" ht="12.75">
      <c r="A107" s="35" t="s">
        <v>55</v>
      </c>
      <c r="E107" s="39" t="s">
        <v>5</v>
      </c>
    </row>
    <row r="108" spans="1:5" ht="25.5">
      <c r="A108" s="35" t="s">
        <v>57</v>
      </c>
      <c r="E108" s="40" t="s">
        <v>2119</v>
      </c>
    </row>
    <row r="109" spans="1:5" ht="51">
      <c r="A109" t="s">
        <v>58</v>
      </c>
      <c r="E109" s="39" t="s">
        <v>2641</v>
      </c>
    </row>
    <row r="110" spans="1:16" ht="12.75">
      <c r="A110" t="s">
        <v>49</v>
      </c>
      <c s="34" t="s">
        <v>204</v>
      </c>
      <c s="34" t="s">
        <v>2642</v>
      </c>
      <c s="35" t="s">
        <v>5</v>
      </c>
      <c s="6" t="s">
        <v>2643</v>
      </c>
      <c s="36" t="s">
        <v>73</v>
      </c>
      <c s="37">
        <v>1</v>
      </c>
      <c s="36">
        <v>0</v>
      </c>
      <c s="36">
        <f>ROUND(G110*H110,6)</f>
      </c>
      <c r="L110" s="38">
        <v>0</v>
      </c>
      <c s="32">
        <f>ROUND(ROUND(L110,2)*ROUND(G110,3),2)</f>
      </c>
      <c s="36" t="s">
        <v>104</v>
      </c>
      <c>
        <f>(M110*21)/100</f>
      </c>
      <c t="s">
        <v>27</v>
      </c>
    </row>
    <row r="111" spans="1:5" ht="12.75">
      <c r="A111" s="35" t="s">
        <v>55</v>
      </c>
      <c r="E111" s="39" t="s">
        <v>5</v>
      </c>
    </row>
    <row r="112" spans="1:5" ht="25.5">
      <c r="A112" s="35" t="s">
        <v>57</v>
      </c>
      <c r="E112" s="40" t="s">
        <v>2130</v>
      </c>
    </row>
    <row r="113" spans="1:5" ht="51">
      <c r="A113" t="s">
        <v>58</v>
      </c>
      <c r="E113" s="39" t="s">
        <v>2644</v>
      </c>
    </row>
    <row r="114" spans="1:16" ht="12.75">
      <c r="A114" t="s">
        <v>49</v>
      </c>
      <c s="34" t="s">
        <v>298</v>
      </c>
      <c s="34" t="s">
        <v>2645</v>
      </c>
      <c s="35" t="s">
        <v>5</v>
      </c>
      <c s="6" t="s">
        <v>2646</v>
      </c>
      <c s="36" t="s">
        <v>73</v>
      </c>
      <c s="37">
        <v>4</v>
      </c>
      <c s="36">
        <v>0</v>
      </c>
      <c s="36">
        <f>ROUND(G114*H114,6)</f>
      </c>
      <c r="L114" s="38">
        <v>0</v>
      </c>
      <c s="32">
        <f>ROUND(ROUND(L114,2)*ROUND(G114,3),2)</f>
      </c>
      <c s="36" t="s">
        <v>104</v>
      </c>
      <c>
        <f>(M114*21)/100</f>
      </c>
      <c t="s">
        <v>27</v>
      </c>
    </row>
    <row r="115" spans="1:5" ht="12.75">
      <c r="A115" s="35" t="s">
        <v>55</v>
      </c>
      <c r="E115" s="39" t="s">
        <v>5</v>
      </c>
    </row>
    <row r="116" spans="1:5" ht="25.5">
      <c r="A116" s="35" t="s">
        <v>57</v>
      </c>
      <c r="E116" s="40" t="s">
        <v>2410</v>
      </c>
    </row>
    <row r="117" spans="1:5" ht="51">
      <c r="A117" t="s">
        <v>58</v>
      </c>
      <c r="E117" s="39" t="s">
        <v>2647</v>
      </c>
    </row>
    <row r="118" spans="1:16" ht="12.75">
      <c r="A118" t="s">
        <v>49</v>
      </c>
      <c s="34" t="s">
        <v>301</v>
      </c>
      <c s="34" t="s">
        <v>2648</v>
      </c>
      <c s="35" t="s">
        <v>5</v>
      </c>
      <c s="6" t="s">
        <v>2649</v>
      </c>
      <c s="36" t="s">
        <v>73</v>
      </c>
      <c s="37">
        <v>2</v>
      </c>
      <c s="36">
        <v>0</v>
      </c>
      <c s="36">
        <f>ROUND(G118*H118,6)</f>
      </c>
      <c r="L118" s="38">
        <v>0</v>
      </c>
      <c s="32">
        <f>ROUND(ROUND(L118,2)*ROUND(G118,3),2)</f>
      </c>
      <c s="36" t="s">
        <v>104</v>
      </c>
      <c>
        <f>(M118*21)/100</f>
      </c>
      <c t="s">
        <v>27</v>
      </c>
    </row>
    <row r="119" spans="1:5" ht="12.75">
      <c r="A119" s="35" t="s">
        <v>55</v>
      </c>
      <c r="E119" s="39" t="s">
        <v>5</v>
      </c>
    </row>
    <row r="120" spans="1:5" ht="25.5">
      <c r="A120" s="35" t="s">
        <v>57</v>
      </c>
      <c r="E120" s="40" t="s">
        <v>2119</v>
      </c>
    </row>
    <row r="121" spans="1:5" ht="51">
      <c r="A121" t="s">
        <v>58</v>
      </c>
      <c r="E121" s="39" t="s">
        <v>2650</v>
      </c>
    </row>
    <row r="122" spans="1:16" ht="12.75">
      <c r="A122" t="s">
        <v>49</v>
      </c>
      <c s="34" t="s">
        <v>306</v>
      </c>
      <c s="34" t="s">
        <v>2651</v>
      </c>
      <c s="35" t="s">
        <v>5</v>
      </c>
      <c s="6" t="s">
        <v>2652</v>
      </c>
      <c s="36" t="s">
        <v>73</v>
      </c>
      <c s="37">
        <v>2</v>
      </c>
      <c s="36">
        <v>0</v>
      </c>
      <c s="36">
        <f>ROUND(G122*H122,6)</f>
      </c>
      <c r="L122" s="38">
        <v>0</v>
      </c>
      <c s="32">
        <f>ROUND(ROUND(L122,2)*ROUND(G122,3),2)</f>
      </c>
      <c s="36" t="s">
        <v>104</v>
      </c>
      <c>
        <f>(M122*21)/100</f>
      </c>
      <c t="s">
        <v>27</v>
      </c>
    </row>
    <row r="123" spans="1:5" ht="12.75">
      <c r="A123" s="35" t="s">
        <v>55</v>
      </c>
      <c r="E123" s="39" t="s">
        <v>5</v>
      </c>
    </row>
    <row r="124" spans="1:5" ht="25.5">
      <c r="A124" s="35" t="s">
        <v>57</v>
      </c>
      <c r="E124" s="40" t="s">
        <v>2119</v>
      </c>
    </row>
    <row r="125" spans="1:5" ht="25.5">
      <c r="A125" t="s">
        <v>58</v>
      </c>
      <c r="E125" s="39" t="s">
        <v>2653</v>
      </c>
    </row>
    <row r="126" spans="1:16" ht="12.75">
      <c r="A126" t="s">
        <v>49</v>
      </c>
      <c s="34" t="s">
        <v>371</v>
      </c>
      <c s="34" t="s">
        <v>2654</v>
      </c>
      <c s="35" t="s">
        <v>5</v>
      </c>
      <c s="6" t="s">
        <v>2655</v>
      </c>
      <c s="36" t="s">
        <v>73</v>
      </c>
      <c s="37">
        <v>2</v>
      </c>
      <c s="36">
        <v>0</v>
      </c>
      <c s="36">
        <f>ROUND(G126*H126,6)</f>
      </c>
      <c r="L126" s="38">
        <v>0</v>
      </c>
      <c s="32">
        <f>ROUND(ROUND(L126,2)*ROUND(G126,3),2)</f>
      </c>
      <c s="36" t="s">
        <v>104</v>
      </c>
      <c>
        <f>(M126*21)/100</f>
      </c>
      <c t="s">
        <v>27</v>
      </c>
    </row>
    <row r="127" spans="1:5" ht="12.75">
      <c r="A127" s="35" t="s">
        <v>55</v>
      </c>
      <c r="E127" s="39" t="s">
        <v>5</v>
      </c>
    </row>
    <row r="128" spans="1:5" ht="25.5">
      <c r="A128" s="35" t="s">
        <v>57</v>
      </c>
      <c r="E128" s="40" t="s">
        <v>2119</v>
      </c>
    </row>
    <row r="129" spans="1:5" ht="25.5">
      <c r="A129" t="s">
        <v>58</v>
      </c>
      <c r="E129" s="39" t="s">
        <v>2656</v>
      </c>
    </row>
    <row r="130" spans="1:16" ht="12.75">
      <c r="A130" t="s">
        <v>49</v>
      </c>
      <c s="34" t="s">
        <v>374</v>
      </c>
      <c s="34" t="s">
        <v>2657</v>
      </c>
      <c s="35" t="s">
        <v>5</v>
      </c>
      <c s="6" t="s">
        <v>2658</v>
      </c>
      <c s="36" t="s">
        <v>73</v>
      </c>
      <c s="37">
        <v>3</v>
      </c>
      <c s="36">
        <v>0</v>
      </c>
      <c s="36">
        <f>ROUND(G130*H130,6)</f>
      </c>
      <c r="L130" s="38">
        <v>0</v>
      </c>
      <c s="32">
        <f>ROUND(ROUND(L130,2)*ROUND(G130,3),2)</f>
      </c>
      <c s="36" t="s">
        <v>104</v>
      </c>
      <c>
        <f>(M130*21)/100</f>
      </c>
      <c t="s">
        <v>27</v>
      </c>
    </row>
    <row r="131" spans="1:5" ht="12.75">
      <c r="A131" s="35" t="s">
        <v>55</v>
      </c>
      <c r="E131" s="39" t="s">
        <v>5</v>
      </c>
    </row>
    <row r="132" spans="1:5" ht="25.5">
      <c r="A132" s="35" t="s">
        <v>57</v>
      </c>
      <c r="E132" s="40" t="s">
        <v>2381</v>
      </c>
    </row>
    <row r="133" spans="1:5" ht="25.5">
      <c r="A133" t="s">
        <v>58</v>
      </c>
      <c r="E133" s="39" t="s">
        <v>2659</v>
      </c>
    </row>
    <row r="134" spans="1:16" ht="12.75">
      <c r="A134" t="s">
        <v>49</v>
      </c>
      <c s="34" t="s">
        <v>377</v>
      </c>
      <c s="34" t="s">
        <v>2660</v>
      </c>
      <c s="35" t="s">
        <v>5</v>
      </c>
      <c s="6" t="s">
        <v>2661</v>
      </c>
      <c s="36" t="s">
        <v>73</v>
      </c>
      <c s="37">
        <v>2</v>
      </c>
      <c s="36">
        <v>0</v>
      </c>
      <c s="36">
        <f>ROUND(G134*H134,6)</f>
      </c>
      <c r="L134" s="38">
        <v>0</v>
      </c>
      <c s="32">
        <f>ROUND(ROUND(L134,2)*ROUND(G134,3),2)</f>
      </c>
      <c s="36" t="s">
        <v>104</v>
      </c>
      <c>
        <f>(M134*21)/100</f>
      </c>
      <c t="s">
        <v>27</v>
      </c>
    </row>
    <row r="135" spans="1:5" ht="12.75">
      <c r="A135" s="35" t="s">
        <v>55</v>
      </c>
      <c r="E135" s="39" t="s">
        <v>5</v>
      </c>
    </row>
    <row r="136" spans="1:5" ht="25.5">
      <c r="A136" s="35" t="s">
        <v>57</v>
      </c>
      <c r="E136" s="40" t="s">
        <v>2119</v>
      </c>
    </row>
    <row r="137" spans="1:5" ht="25.5">
      <c r="A137" t="s">
        <v>58</v>
      </c>
      <c r="E137" s="39" t="s">
        <v>2662</v>
      </c>
    </row>
    <row r="138" spans="1:16" ht="12.75">
      <c r="A138" t="s">
        <v>49</v>
      </c>
      <c s="34" t="s">
        <v>381</v>
      </c>
      <c s="34" t="s">
        <v>2663</v>
      </c>
      <c s="35" t="s">
        <v>5</v>
      </c>
      <c s="6" t="s">
        <v>2664</v>
      </c>
      <c s="36" t="s">
        <v>73</v>
      </c>
      <c s="37">
        <v>1</v>
      </c>
      <c s="36">
        <v>0</v>
      </c>
      <c s="36">
        <f>ROUND(G138*H138,6)</f>
      </c>
      <c r="L138" s="38">
        <v>0</v>
      </c>
      <c s="32">
        <f>ROUND(ROUND(L138,2)*ROUND(G138,3),2)</f>
      </c>
      <c s="36" t="s">
        <v>104</v>
      </c>
      <c>
        <f>(M138*21)/100</f>
      </c>
      <c t="s">
        <v>27</v>
      </c>
    </row>
    <row r="139" spans="1:5" ht="12.75">
      <c r="A139" s="35" t="s">
        <v>55</v>
      </c>
      <c r="E139" s="39" t="s">
        <v>5</v>
      </c>
    </row>
    <row r="140" spans="1:5" ht="25.5">
      <c r="A140" s="35" t="s">
        <v>57</v>
      </c>
      <c r="E140" s="40" t="s">
        <v>2130</v>
      </c>
    </row>
    <row r="141" spans="1:5" ht="25.5">
      <c r="A141" t="s">
        <v>58</v>
      </c>
      <c r="E141" s="39" t="s">
        <v>2665</v>
      </c>
    </row>
    <row r="142" spans="1:16" ht="12.75">
      <c r="A142" t="s">
        <v>49</v>
      </c>
      <c s="34" t="s">
        <v>384</v>
      </c>
      <c s="34" t="s">
        <v>2666</v>
      </c>
      <c s="35" t="s">
        <v>5</v>
      </c>
      <c s="6" t="s">
        <v>2667</v>
      </c>
      <c s="36" t="s">
        <v>73</v>
      </c>
      <c s="37">
        <v>5</v>
      </c>
      <c s="36">
        <v>0</v>
      </c>
      <c s="36">
        <f>ROUND(G142*H142,6)</f>
      </c>
      <c r="L142" s="38">
        <v>0</v>
      </c>
      <c s="32">
        <f>ROUND(ROUND(L142,2)*ROUND(G142,3),2)</f>
      </c>
      <c s="36" t="s">
        <v>104</v>
      </c>
      <c>
        <f>(M142*21)/100</f>
      </c>
      <c t="s">
        <v>27</v>
      </c>
    </row>
    <row r="143" spans="1:5" ht="12.75">
      <c r="A143" s="35" t="s">
        <v>55</v>
      </c>
      <c r="E143" s="39" t="s">
        <v>5</v>
      </c>
    </row>
    <row r="144" spans="1:5" ht="25.5">
      <c r="A144" s="35" t="s">
        <v>57</v>
      </c>
      <c r="E144" s="40" t="s">
        <v>2415</v>
      </c>
    </row>
    <row r="145" spans="1:5" ht="25.5">
      <c r="A145" t="s">
        <v>58</v>
      </c>
      <c r="E145" s="39" t="s">
        <v>2668</v>
      </c>
    </row>
    <row r="146" spans="1:16" ht="12.75">
      <c r="A146" t="s">
        <v>49</v>
      </c>
      <c s="34" t="s">
        <v>387</v>
      </c>
      <c s="34" t="s">
        <v>2669</v>
      </c>
      <c s="35" t="s">
        <v>5</v>
      </c>
      <c s="6" t="s">
        <v>2586</v>
      </c>
      <c s="36" t="s">
        <v>73</v>
      </c>
      <c s="37">
        <v>4</v>
      </c>
      <c s="36">
        <v>0</v>
      </c>
      <c s="36">
        <f>ROUND(G146*H146,6)</f>
      </c>
      <c r="L146" s="38">
        <v>0</v>
      </c>
      <c s="32">
        <f>ROUND(ROUND(L146,2)*ROUND(G146,3),2)</f>
      </c>
      <c s="36" t="s">
        <v>104</v>
      </c>
      <c>
        <f>(M146*21)/100</f>
      </c>
      <c t="s">
        <v>27</v>
      </c>
    </row>
    <row r="147" spans="1:5" ht="12.75">
      <c r="A147" s="35" t="s">
        <v>55</v>
      </c>
      <c r="E147" s="39" t="s">
        <v>5</v>
      </c>
    </row>
    <row r="148" spans="1:5" ht="25.5">
      <c r="A148" s="35" t="s">
        <v>57</v>
      </c>
      <c r="E148" s="40" t="s">
        <v>2410</v>
      </c>
    </row>
    <row r="149" spans="1:5" ht="25.5">
      <c r="A149" t="s">
        <v>58</v>
      </c>
      <c r="E149" s="39" t="s">
        <v>2587</v>
      </c>
    </row>
    <row r="150" spans="1:16" ht="12.75">
      <c r="A150" t="s">
        <v>49</v>
      </c>
      <c s="34" t="s">
        <v>390</v>
      </c>
      <c s="34" t="s">
        <v>2670</v>
      </c>
      <c s="35" t="s">
        <v>5</v>
      </c>
      <c s="6" t="s">
        <v>2671</v>
      </c>
      <c s="36" t="s">
        <v>73</v>
      </c>
      <c s="37">
        <v>14</v>
      </c>
      <c s="36">
        <v>0</v>
      </c>
      <c s="36">
        <f>ROUND(G150*H150,6)</f>
      </c>
      <c r="L150" s="38">
        <v>0</v>
      </c>
      <c s="32">
        <f>ROUND(ROUND(L150,2)*ROUND(G150,3),2)</f>
      </c>
      <c s="36" t="s">
        <v>104</v>
      </c>
      <c>
        <f>(M150*21)/100</f>
      </c>
      <c t="s">
        <v>27</v>
      </c>
    </row>
    <row r="151" spans="1:5" ht="12.75">
      <c r="A151" s="35" t="s">
        <v>55</v>
      </c>
      <c r="E151" s="39" t="s">
        <v>5</v>
      </c>
    </row>
    <row r="152" spans="1:5" ht="25.5">
      <c r="A152" s="35" t="s">
        <v>57</v>
      </c>
      <c r="E152" s="40" t="s">
        <v>2672</v>
      </c>
    </row>
    <row r="153" spans="1:5" ht="25.5">
      <c r="A153" t="s">
        <v>58</v>
      </c>
      <c r="E153" s="39" t="s">
        <v>2673</v>
      </c>
    </row>
    <row r="154" spans="1:16" ht="25.5">
      <c r="A154" t="s">
        <v>49</v>
      </c>
      <c s="34" t="s">
        <v>395</v>
      </c>
      <c s="34" t="s">
        <v>2674</v>
      </c>
      <c s="35" t="s">
        <v>5</v>
      </c>
      <c s="6" t="s">
        <v>2675</v>
      </c>
      <c s="36" t="s">
        <v>73</v>
      </c>
      <c s="37">
        <v>3</v>
      </c>
      <c s="36">
        <v>0</v>
      </c>
      <c s="36">
        <f>ROUND(G154*H154,6)</f>
      </c>
      <c r="L154" s="38">
        <v>0</v>
      </c>
      <c s="32">
        <f>ROUND(ROUND(L154,2)*ROUND(G154,3),2)</f>
      </c>
      <c s="36" t="s">
        <v>104</v>
      </c>
      <c>
        <f>(M154*21)/100</f>
      </c>
      <c t="s">
        <v>27</v>
      </c>
    </row>
    <row r="155" spans="1:5" ht="12.75">
      <c r="A155" s="35" t="s">
        <v>55</v>
      </c>
      <c r="E155" s="39" t="s">
        <v>5</v>
      </c>
    </row>
    <row r="156" spans="1:5" ht="25.5">
      <c r="A156" s="35" t="s">
        <v>57</v>
      </c>
      <c r="E156" s="40" t="s">
        <v>2381</v>
      </c>
    </row>
    <row r="157" spans="1:5" ht="38.25">
      <c r="A157" t="s">
        <v>58</v>
      </c>
      <c r="E157" s="39" t="s">
        <v>2676</v>
      </c>
    </row>
    <row r="158" spans="1:16" ht="25.5">
      <c r="A158" t="s">
        <v>49</v>
      </c>
      <c s="34" t="s">
        <v>397</v>
      </c>
      <c s="34" t="s">
        <v>2677</v>
      </c>
      <c s="35" t="s">
        <v>5</v>
      </c>
      <c s="6" t="s">
        <v>2678</v>
      </c>
      <c s="36" t="s">
        <v>73</v>
      </c>
      <c s="37">
        <v>2</v>
      </c>
      <c s="36">
        <v>0</v>
      </c>
      <c s="36">
        <f>ROUND(G158*H158,6)</f>
      </c>
      <c r="L158" s="38">
        <v>0</v>
      </c>
      <c s="32">
        <f>ROUND(ROUND(L158,2)*ROUND(G158,3),2)</f>
      </c>
      <c s="36" t="s">
        <v>104</v>
      </c>
      <c>
        <f>(M158*21)/100</f>
      </c>
      <c t="s">
        <v>27</v>
      </c>
    </row>
    <row r="159" spans="1:5" ht="12.75">
      <c r="A159" s="35" t="s">
        <v>55</v>
      </c>
      <c r="E159" s="39" t="s">
        <v>5</v>
      </c>
    </row>
    <row r="160" spans="1:5" ht="25.5">
      <c r="A160" s="35" t="s">
        <v>57</v>
      </c>
      <c r="E160" s="40" t="s">
        <v>2119</v>
      </c>
    </row>
    <row r="161" spans="1:5" ht="38.25">
      <c r="A161" t="s">
        <v>58</v>
      </c>
      <c r="E161" s="39" t="s">
        <v>2679</v>
      </c>
    </row>
    <row r="162" spans="1:16" ht="25.5">
      <c r="A162" t="s">
        <v>49</v>
      </c>
      <c s="34" t="s">
        <v>398</v>
      </c>
      <c s="34" t="s">
        <v>2680</v>
      </c>
      <c s="35" t="s">
        <v>5</v>
      </c>
      <c s="6" t="s">
        <v>2681</v>
      </c>
      <c s="36" t="s">
        <v>73</v>
      </c>
      <c s="37">
        <v>1</v>
      </c>
      <c s="36">
        <v>0</v>
      </c>
      <c s="36">
        <f>ROUND(G162*H162,6)</f>
      </c>
      <c r="L162" s="38">
        <v>0</v>
      </c>
      <c s="32">
        <f>ROUND(ROUND(L162,2)*ROUND(G162,3),2)</f>
      </c>
      <c s="36" t="s">
        <v>104</v>
      </c>
      <c>
        <f>(M162*21)/100</f>
      </c>
      <c t="s">
        <v>27</v>
      </c>
    </row>
    <row r="163" spans="1:5" ht="12.75">
      <c r="A163" s="35" t="s">
        <v>55</v>
      </c>
      <c r="E163" s="39" t="s">
        <v>5</v>
      </c>
    </row>
    <row r="164" spans="1:5" ht="25.5">
      <c r="A164" s="35" t="s">
        <v>57</v>
      </c>
      <c r="E164" s="40" t="s">
        <v>2130</v>
      </c>
    </row>
    <row r="165" spans="1:5" ht="38.25">
      <c r="A165" t="s">
        <v>58</v>
      </c>
      <c r="E165" s="39" t="s">
        <v>2682</v>
      </c>
    </row>
    <row r="166" spans="1:16" ht="25.5">
      <c r="A166" t="s">
        <v>49</v>
      </c>
      <c s="34" t="s">
        <v>402</v>
      </c>
      <c s="34" t="s">
        <v>2683</v>
      </c>
      <c s="35" t="s">
        <v>5</v>
      </c>
      <c s="6" t="s">
        <v>2684</v>
      </c>
      <c s="36" t="s">
        <v>73</v>
      </c>
      <c s="37">
        <v>4</v>
      </c>
      <c s="36">
        <v>0</v>
      </c>
      <c s="36">
        <f>ROUND(G166*H166,6)</f>
      </c>
      <c r="L166" s="38">
        <v>0</v>
      </c>
      <c s="32">
        <f>ROUND(ROUND(L166,2)*ROUND(G166,3),2)</f>
      </c>
      <c s="36" t="s">
        <v>104</v>
      </c>
      <c>
        <f>(M166*21)/100</f>
      </c>
      <c t="s">
        <v>27</v>
      </c>
    </row>
    <row r="167" spans="1:5" ht="12.75">
      <c r="A167" s="35" t="s">
        <v>55</v>
      </c>
      <c r="E167" s="39" t="s">
        <v>5</v>
      </c>
    </row>
    <row r="168" spans="1:5" ht="25.5">
      <c r="A168" s="35" t="s">
        <v>57</v>
      </c>
      <c r="E168" s="40" t="s">
        <v>2410</v>
      </c>
    </row>
    <row r="169" spans="1:5" ht="38.25">
      <c r="A169" t="s">
        <v>58</v>
      </c>
      <c r="E169" s="39" t="s">
        <v>2685</v>
      </c>
    </row>
    <row r="170" spans="1:16" ht="25.5">
      <c r="A170" t="s">
        <v>49</v>
      </c>
      <c s="34" t="s">
        <v>406</v>
      </c>
      <c s="34" t="s">
        <v>2686</v>
      </c>
      <c s="35" t="s">
        <v>5</v>
      </c>
      <c s="6" t="s">
        <v>2687</v>
      </c>
      <c s="36" t="s">
        <v>73</v>
      </c>
      <c s="37">
        <v>1</v>
      </c>
      <c s="36">
        <v>0</v>
      </c>
      <c s="36">
        <f>ROUND(G170*H170,6)</f>
      </c>
      <c r="L170" s="38">
        <v>0</v>
      </c>
      <c s="32">
        <f>ROUND(ROUND(L170,2)*ROUND(G170,3),2)</f>
      </c>
      <c s="36" t="s">
        <v>104</v>
      </c>
      <c>
        <f>(M170*21)/100</f>
      </c>
      <c t="s">
        <v>27</v>
      </c>
    </row>
    <row r="171" spans="1:5" ht="12.75">
      <c r="A171" s="35" t="s">
        <v>55</v>
      </c>
      <c r="E171" s="39" t="s">
        <v>5</v>
      </c>
    </row>
    <row r="172" spans="1:5" ht="25.5">
      <c r="A172" s="35" t="s">
        <v>57</v>
      </c>
      <c r="E172" s="40" t="s">
        <v>2130</v>
      </c>
    </row>
    <row r="173" spans="1:5" ht="38.25">
      <c r="A173" t="s">
        <v>58</v>
      </c>
      <c r="E173" s="39" t="s">
        <v>2688</v>
      </c>
    </row>
    <row r="174" spans="1:16" ht="25.5">
      <c r="A174" t="s">
        <v>49</v>
      </c>
      <c s="34" t="s">
        <v>409</v>
      </c>
      <c s="34" t="s">
        <v>2689</v>
      </c>
      <c s="35" t="s">
        <v>5</v>
      </c>
      <c s="6" t="s">
        <v>2690</v>
      </c>
      <c s="36" t="s">
        <v>73</v>
      </c>
      <c s="37">
        <v>3</v>
      </c>
      <c s="36">
        <v>0</v>
      </c>
      <c s="36">
        <f>ROUND(G174*H174,6)</f>
      </c>
      <c r="L174" s="38">
        <v>0</v>
      </c>
      <c s="32">
        <f>ROUND(ROUND(L174,2)*ROUND(G174,3),2)</f>
      </c>
      <c s="36" t="s">
        <v>104</v>
      </c>
      <c>
        <f>(M174*21)/100</f>
      </c>
      <c t="s">
        <v>27</v>
      </c>
    </row>
    <row r="175" spans="1:5" ht="12.75">
      <c r="A175" s="35" t="s">
        <v>55</v>
      </c>
      <c r="E175" s="39" t="s">
        <v>5</v>
      </c>
    </row>
    <row r="176" spans="1:5" ht="25.5">
      <c r="A176" s="35" t="s">
        <v>57</v>
      </c>
      <c r="E176" s="40" t="s">
        <v>2381</v>
      </c>
    </row>
    <row r="177" spans="1:5" ht="38.25">
      <c r="A177" t="s">
        <v>58</v>
      </c>
      <c r="E177" s="39" t="s">
        <v>2691</v>
      </c>
    </row>
    <row r="178" spans="1:16" ht="25.5">
      <c r="A178" t="s">
        <v>49</v>
      </c>
      <c s="34" t="s">
        <v>412</v>
      </c>
      <c s="34" t="s">
        <v>2692</v>
      </c>
      <c s="35" t="s">
        <v>5</v>
      </c>
      <c s="6" t="s">
        <v>2693</v>
      </c>
      <c s="36" t="s">
        <v>73</v>
      </c>
      <c s="37">
        <v>1</v>
      </c>
      <c s="36">
        <v>0</v>
      </c>
      <c s="36">
        <f>ROUND(G178*H178,6)</f>
      </c>
      <c r="L178" s="38">
        <v>0</v>
      </c>
      <c s="32">
        <f>ROUND(ROUND(L178,2)*ROUND(G178,3),2)</f>
      </c>
      <c s="36" t="s">
        <v>104</v>
      </c>
      <c>
        <f>(M178*21)/100</f>
      </c>
      <c t="s">
        <v>27</v>
      </c>
    </row>
    <row r="179" spans="1:5" ht="12.75">
      <c r="A179" s="35" t="s">
        <v>55</v>
      </c>
      <c r="E179" s="39" t="s">
        <v>5</v>
      </c>
    </row>
    <row r="180" spans="1:5" ht="25.5">
      <c r="A180" s="35" t="s">
        <v>57</v>
      </c>
      <c r="E180" s="40" t="s">
        <v>2130</v>
      </c>
    </row>
    <row r="181" spans="1:5" ht="38.25">
      <c r="A181" t="s">
        <v>58</v>
      </c>
      <c r="E181" s="39" t="s">
        <v>2694</v>
      </c>
    </row>
    <row r="182" spans="1:16" ht="25.5">
      <c r="A182" t="s">
        <v>49</v>
      </c>
      <c s="34" t="s">
        <v>415</v>
      </c>
      <c s="34" t="s">
        <v>2695</v>
      </c>
      <c s="35" t="s">
        <v>5</v>
      </c>
      <c s="6" t="s">
        <v>2696</v>
      </c>
      <c s="36" t="s">
        <v>73</v>
      </c>
      <c s="37">
        <v>4</v>
      </c>
      <c s="36">
        <v>0</v>
      </c>
      <c s="36">
        <f>ROUND(G182*H182,6)</f>
      </c>
      <c r="L182" s="38">
        <v>0</v>
      </c>
      <c s="32">
        <f>ROUND(ROUND(L182,2)*ROUND(G182,3),2)</f>
      </c>
      <c s="36" t="s">
        <v>104</v>
      </c>
      <c>
        <f>(M182*21)/100</f>
      </c>
      <c t="s">
        <v>27</v>
      </c>
    </row>
    <row r="183" spans="1:5" ht="12.75">
      <c r="A183" s="35" t="s">
        <v>55</v>
      </c>
      <c r="E183" s="39" t="s">
        <v>5</v>
      </c>
    </row>
    <row r="184" spans="1:5" ht="25.5">
      <c r="A184" s="35" t="s">
        <v>57</v>
      </c>
      <c r="E184" s="40" t="s">
        <v>2410</v>
      </c>
    </row>
    <row r="185" spans="1:5" ht="38.25">
      <c r="A185" t="s">
        <v>58</v>
      </c>
      <c r="E185" s="39" t="s">
        <v>2697</v>
      </c>
    </row>
    <row r="186" spans="1:16" ht="12.75">
      <c r="A186" t="s">
        <v>49</v>
      </c>
      <c s="34" t="s">
        <v>419</v>
      </c>
      <c s="34" t="s">
        <v>2698</v>
      </c>
      <c s="35" t="s">
        <v>5</v>
      </c>
      <c s="6" t="s">
        <v>2699</v>
      </c>
      <c s="36" t="s">
        <v>73</v>
      </c>
      <c s="37">
        <v>1</v>
      </c>
      <c s="36">
        <v>0</v>
      </c>
      <c s="36">
        <f>ROUND(G186*H186,6)</f>
      </c>
      <c r="L186" s="38">
        <v>0</v>
      </c>
      <c s="32">
        <f>ROUND(ROUND(L186,2)*ROUND(G186,3),2)</f>
      </c>
      <c s="36" t="s">
        <v>104</v>
      </c>
      <c>
        <f>(M186*21)/100</f>
      </c>
      <c t="s">
        <v>27</v>
      </c>
    </row>
    <row r="187" spans="1:5" ht="12.75">
      <c r="A187" s="35" t="s">
        <v>55</v>
      </c>
      <c r="E187" s="39" t="s">
        <v>5</v>
      </c>
    </row>
    <row r="188" spans="1:5" ht="25.5">
      <c r="A188" s="35" t="s">
        <v>57</v>
      </c>
      <c r="E188" s="40" t="s">
        <v>2130</v>
      </c>
    </row>
    <row r="189" spans="1:5" ht="25.5">
      <c r="A189" t="s">
        <v>58</v>
      </c>
      <c r="E189" s="39" t="s">
        <v>2700</v>
      </c>
    </row>
    <row r="190" spans="1:16" ht="12.75">
      <c r="A190" t="s">
        <v>49</v>
      </c>
      <c s="34" t="s">
        <v>422</v>
      </c>
      <c s="34" t="s">
        <v>2701</v>
      </c>
      <c s="35" t="s">
        <v>5</v>
      </c>
      <c s="6" t="s">
        <v>2702</v>
      </c>
      <c s="36" t="s">
        <v>73</v>
      </c>
      <c s="37">
        <v>1</v>
      </c>
      <c s="36">
        <v>0</v>
      </c>
      <c s="36">
        <f>ROUND(G190*H190,6)</f>
      </c>
      <c r="L190" s="38">
        <v>0</v>
      </c>
      <c s="32">
        <f>ROUND(ROUND(L190,2)*ROUND(G190,3),2)</f>
      </c>
      <c s="36" t="s">
        <v>104</v>
      </c>
      <c>
        <f>(M190*21)/100</f>
      </c>
      <c t="s">
        <v>27</v>
      </c>
    </row>
    <row r="191" spans="1:5" ht="12.75">
      <c r="A191" s="35" t="s">
        <v>55</v>
      </c>
      <c r="E191" s="39" t="s">
        <v>5</v>
      </c>
    </row>
    <row r="192" spans="1:5" ht="25.5">
      <c r="A192" s="35" t="s">
        <v>57</v>
      </c>
      <c r="E192" s="40" t="s">
        <v>2130</v>
      </c>
    </row>
    <row r="193" spans="1:5" ht="25.5">
      <c r="A193" t="s">
        <v>58</v>
      </c>
      <c r="E193" s="39" t="s">
        <v>2703</v>
      </c>
    </row>
    <row r="194" spans="1:16" ht="12.75">
      <c r="A194" t="s">
        <v>49</v>
      </c>
      <c s="34" t="s">
        <v>424</v>
      </c>
      <c s="34" t="s">
        <v>2704</v>
      </c>
      <c s="35" t="s">
        <v>5</v>
      </c>
      <c s="6" t="s">
        <v>2705</v>
      </c>
      <c s="36" t="s">
        <v>73</v>
      </c>
      <c s="37">
        <v>1</v>
      </c>
      <c s="36">
        <v>0</v>
      </c>
      <c s="36">
        <f>ROUND(G194*H194,6)</f>
      </c>
      <c r="L194" s="38">
        <v>0</v>
      </c>
      <c s="32">
        <f>ROUND(ROUND(L194,2)*ROUND(G194,3),2)</f>
      </c>
      <c s="36" t="s">
        <v>104</v>
      </c>
      <c>
        <f>(M194*21)/100</f>
      </c>
      <c t="s">
        <v>27</v>
      </c>
    </row>
    <row r="195" spans="1:5" ht="12.75">
      <c r="A195" s="35" t="s">
        <v>55</v>
      </c>
      <c r="E195" s="39" t="s">
        <v>5</v>
      </c>
    </row>
    <row r="196" spans="1:5" ht="25.5">
      <c r="A196" s="35" t="s">
        <v>57</v>
      </c>
      <c r="E196" s="40" t="s">
        <v>2130</v>
      </c>
    </row>
    <row r="197" spans="1:5" ht="25.5">
      <c r="A197" t="s">
        <v>58</v>
      </c>
      <c r="E197" s="39" t="s">
        <v>2706</v>
      </c>
    </row>
    <row r="198" spans="1:16" ht="12.75">
      <c r="A198" t="s">
        <v>49</v>
      </c>
      <c s="34" t="s">
        <v>428</v>
      </c>
      <c s="34" t="s">
        <v>2707</v>
      </c>
      <c s="35" t="s">
        <v>5</v>
      </c>
      <c s="6" t="s">
        <v>2708</v>
      </c>
      <c s="36" t="s">
        <v>73</v>
      </c>
      <c s="37">
        <v>1</v>
      </c>
      <c s="36">
        <v>0</v>
      </c>
      <c s="36">
        <f>ROUND(G198*H198,6)</f>
      </c>
      <c r="L198" s="38">
        <v>0</v>
      </c>
      <c s="32">
        <f>ROUND(ROUND(L198,2)*ROUND(G198,3),2)</f>
      </c>
      <c s="36" t="s">
        <v>104</v>
      </c>
      <c>
        <f>(M198*21)/100</f>
      </c>
      <c t="s">
        <v>27</v>
      </c>
    </row>
    <row r="199" spans="1:5" ht="12.75">
      <c r="A199" s="35" t="s">
        <v>55</v>
      </c>
      <c r="E199" s="39" t="s">
        <v>5</v>
      </c>
    </row>
    <row r="200" spans="1:5" ht="25.5">
      <c r="A200" s="35" t="s">
        <v>57</v>
      </c>
      <c r="E200" s="40" t="s">
        <v>2130</v>
      </c>
    </row>
    <row r="201" spans="1:5" ht="38.25">
      <c r="A201" t="s">
        <v>58</v>
      </c>
      <c r="E201" s="39" t="s">
        <v>2709</v>
      </c>
    </row>
    <row r="202" spans="1:16" ht="12.75">
      <c r="A202" t="s">
        <v>49</v>
      </c>
      <c s="34" t="s">
        <v>432</v>
      </c>
      <c s="34" t="s">
        <v>2710</v>
      </c>
      <c s="35" t="s">
        <v>5</v>
      </c>
      <c s="6" t="s">
        <v>2711</v>
      </c>
      <c s="36" t="s">
        <v>73</v>
      </c>
      <c s="37">
        <v>3</v>
      </c>
      <c s="36">
        <v>0</v>
      </c>
      <c s="36">
        <f>ROUND(G202*H202,6)</f>
      </c>
      <c r="L202" s="38">
        <v>0</v>
      </c>
      <c s="32">
        <f>ROUND(ROUND(L202,2)*ROUND(G202,3),2)</f>
      </c>
      <c s="36" t="s">
        <v>104</v>
      </c>
      <c>
        <f>(M202*21)/100</f>
      </c>
      <c t="s">
        <v>27</v>
      </c>
    </row>
    <row r="203" spans="1:5" ht="12.75">
      <c r="A203" s="35" t="s">
        <v>55</v>
      </c>
      <c r="E203" s="39" t="s">
        <v>5</v>
      </c>
    </row>
    <row r="204" spans="1:5" ht="25.5">
      <c r="A204" s="35" t="s">
        <v>57</v>
      </c>
      <c r="E204" s="40" t="s">
        <v>2381</v>
      </c>
    </row>
    <row r="205" spans="1:5" ht="38.25">
      <c r="A205" t="s">
        <v>58</v>
      </c>
      <c r="E205" s="39" t="s">
        <v>2712</v>
      </c>
    </row>
    <row r="206" spans="1:16" ht="12.75">
      <c r="A206" t="s">
        <v>49</v>
      </c>
      <c s="34" t="s">
        <v>435</v>
      </c>
      <c s="34" t="s">
        <v>2713</v>
      </c>
      <c s="35" t="s">
        <v>5</v>
      </c>
      <c s="6" t="s">
        <v>2714</v>
      </c>
      <c s="36" t="s">
        <v>73</v>
      </c>
      <c s="37">
        <v>3</v>
      </c>
      <c s="36">
        <v>0</v>
      </c>
      <c s="36">
        <f>ROUND(G206*H206,6)</f>
      </c>
      <c r="L206" s="38">
        <v>0</v>
      </c>
      <c s="32">
        <f>ROUND(ROUND(L206,2)*ROUND(G206,3),2)</f>
      </c>
      <c s="36" t="s">
        <v>104</v>
      </c>
      <c>
        <f>(M206*21)/100</f>
      </c>
      <c t="s">
        <v>27</v>
      </c>
    </row>
    <row r="207" spans="1:5" ht="12.75">
      <c r="A207" s="35" t="s">
        <v>55</v>
      </c>
      <c r="E207" s="39" t="s">
        <v>5</v>
      </c>
    </row>
    <row r="208" spans="1:5" ht="25.5">
      <c r="A208" s="35" t="s">
        <v>57</v>
      </c>
      <c r="E208" s="40" t="s">
        <v>2381</v>
      </c>
    </row>
    <row r="209" spans="1:5" ht="38.25">
      <c r="A209" t="s">
        <v>58</v>
      </c>
      <c r="E209" s="39" t="s">
        <v>2715</v>
      </c>
    </row>
    <row r="210" spans="1:16" ht="12.75">
      <c r="A210" t="s">
        <v>49</v>
      </c>
      <c s="34" t="s">
        <v>438</v>
      </c>
      <c s="34" t="s">
        <v>2716</v>
      </c>
      <c s="35" t="s">
        <v>5</v>
      </c>
      <c s="6" t="s">
        <v>2717</v>
      </c>
      <c s="36" t="s">
        <v>73</v>
      </c>
      <c s="37">
        <v>2</v>
      </c>
      <c s="36">
        <v>0</v>
      </c>
      <c s="36">
        <f>ROUND(G210*H210,6)</f>
      </c>
      <c r="L210" s="38">
        <v>0</v>
      </c>
      <c s="32">
        <f>ROUND(ROUND(L210,2)*ROUND(G210,3),2)</f>
      </c>
      <c s="36" t="s">
        <v>104</v>
      </c>
      <c>
        <f>(M210*21)/100</f>
      </c>
      <c t="s">
        <v>27</v>
      </c>
    </row>
    <row r="211" spans="1:5" ht="12.75">
      <c r="A211" s="35" t="s">
        <v>55</v>
      </c>
      <c r="E211" s="39" t="s">
        <v>5</v>
      </c>
    </row>
    <row r="212" spans="1:5" ht="25.5">
      <c r="A212" s="35" t="s">
        <v>57</v>
      </c>
      <c r="E212" s="40" t="s">
        <v>2119</v>
      </c>
    </row>
    <row r="213" spans="1:5" ht="25.5">
      <c r="A213" t="s">
        <v>58</v>
      </c>
      <c r="E213" s="39" t="s">
        <v>2718</v>
      </c>
    </row>
    <row r="214" spans="1:16" ht="12.75">
      <c r="A214" t="s">
        <v>49</v>
      </c>
      <c s="34" t="s">
        <v>441</v>
      </c>
      <c s="34" t="s">
        <v>2719</v>
      </c>
      <c s="35" t="s">
        <v>5</v>
      </c>
      <c s="6" t="s">
        <v>2720</v>
      </c>
      <c s="36" t="s">
        <v>64</v>
      </c>
      <c s="37">
        <v>14</v>
      </c>
      <c s="36">
        <v>0</v>
      </c>
      <c s="36">
        <f>ROUND(G214*H214,6)</f>
      </c>
      <c r="L214" s="38">
        <v>0</v>
      </c>
      <c s="32">
        <f>ROUND(ROUND(L214,2)*ROUND(G214,3),2)</f>
      </c>
      <c s="36" t="s">
        <v>104</v>
      </c>
      <c>
        <f>(M214*21)/100</f>
      </c>
      <c t="s">
        <v>27</v>
      </c>
    </row>
    <row r="215" spans="1:5" ht="12.75">
      <c r="A215" s="35" t="s">
        <v>55</v>
      </c>
      <c r="E215" s="39" t="s">
        <v>5</v>
      </c>
    </row>
    <row r="216" spans="1:5" ht="25.5">
      <c r="A216" s="35" t="s">
        <v>57</v>
      </c>
      <c r="E216" s="40" t="s">
        <v>2721</v>
      </c>
    </row>
    <row r="217" spans="1:5" ht="25.5">
      <c r="A217" t="s">
        <v>58</v>
      </c>
      <c r="E217" s="39" t="s">
        <v>2722</v>
      </c>
    </row>
    <row r="218" spans="1:16" ht="12.75">
      <c r="A218" t="s">
        <v>49</v>
      </c>
      <c s="34" t="s">
        <v>444</v>
      </c>
      <c s="34" t="s">
        <v>2723</v>
      </c>
      <c s="35" t="s">
        <v>5</v>
      </c>
      <c s="6" t="s">
        <v>2724</v>
      </c>
      <c s="36" t="s">
        <v>64</v>
      </c>
      <c s="37">
        <v>10</v>
      </c>
      <c s="36">
        <v>0</v>
      </c>
      <c s="36">
        <f>ROUND(G218*H218,6)</f>
      </c>
      <c r="L218" s="38">
        <v>0</v>
      </c>
      <c s="32">
        <f>ROUND(ROUND(L218,2)*ROUND(G218,3),2)</f>
      </c>
      <c s="36" t="s">
        <v>104</v>
      </c>
      <c>
        <f>(M218*21)/100</f>
      </c>
      <c t="s">
        <v>27</v>
      </c>
    </row>
    <row r="219" spans="1:5" ht="12.75">
      <c r="A219" s="35" t="s">
        <v>55</v>
      </c>
      <c r="E219" s="39" t="s">
        <v>5</v>
      </c>
    </row>
    <row r="220" spans="1:5" ht="25.5">
      <c r="A220" s="35" t="s">
        <v>57</v>
      </c>
      <c r="E220" s="40" t="s">
        <v>2607</v>
      </c>
    </row>
    <row r="221" spans="1:5" ht="25.5">
      <c r="A221" t="s">
        <v>58</v>
      </c>
      <c r="E221" s="39" t="s">
        <v>2725</v>
      </c>
    </row>
    <row r="222" spans="1:16" ht="12.75">
      <c r="A222" t="s">
        <v>49</v>
      </c>
      <c s="34" t="s">
        <v>448</v>
      </c>
      <c s="34" t="s">
        <v>2726</v>
      </c>
      <c s="35" t="s">
        <v>5</v>
      </c>
      <c s="6" t="s">
        <v>2727</v>
      </c>
      <c s="36" t="s">
        <v>64</v>
      </c>
      <c s="37">
        <v>3</v>
      </c>
      <c s="36">
        <v>0</v>
      </c>
      <c s="36">
        <f>ROUND(G222*H222,6)</f>
      </c>
      <c r="L222" s="38">
        <v>0</v>
      </c>
      <c s="32">
        <f>ROUND(ROUND(L222,2)*ROUND(G222,3),2)</f>
      </c>
      <c s="36" t="s">
        <v>104</v>
      </c>
      <c>
        <f>(M222*21)/100</f>
      </c>
      <c t="s">
        <v>27</v>
      </c>
    </row>
    <row r="223" spans="1:5" ht="12.75">
      <c r="A223" s="35" t="s">
        <v>55</v>
      </c>
      <c r="E223" s="39" t="s">
        <v>5</v>
      </c>
    </row>
    <row r="224" spans="1:5" ht="25.5">
      <c r="A224" s="35" t="s">
        <v>57</v>
      </c>
      <c r="E224" s="40" t="s">
        <v>2728</v>
      </c>
    </row>
    <row r="225" spans="1:5" ht="25.5">
      <c r="A225" t="s">
        <v>58</v>
      </c>
      <c r="E225" s="39" t="s">
        <v>2729</v>
      </c>
    </row>
    <row r="226" spans="1:16" ht="12.75">
      <c r="A226" t="s">
        <v>49</v>
      </c>
      <c s="34" t="s">
        <v>453</v>
      </c>
      <c s="34" t="s">
        <v>2730</v>
      </c>
      <c s="35" t="s">
        <v>5</v>
      </c>
      <c s="6" t="s">
        <v>2731</v>
      </c>
      <c s="36" t="s">
        <v>64</v>
      </c>
      <c s="37">
        <v>4</v>
      </c>
      <c s="36">
        <v>0</v>
      </c>
      <c s="36">
        <f>ROUND(G226*H226,6)</f>
      </c>
      <c r="L226" s="38">
        <v>0</v>
      </c>
      <c s="32">
        <f>ROUND(ROUND(L226,2)*ROUND(G226,3),2)</f>
      </c>
      <c s="36" t="s">
        <v>104</v>
      </c>
      <c>
        <f>(M226*21)/100</f>
      </c>
      <c t="s">
        <v>27</v>
      </c>
    </row>
    <row r="227" spans="1:5" ht="12.75">
      <c r="A227" s="35" t="s">
        <v>55</v>
      </c>
      <c r="E227" s="39" t="s">
        <v>5</v>
      </c>
    </row>
    <row r="228" spans="1:5" ht="25.5">
      <c r="A228" s="35" t="s">
        <v>57</v>
      </c>
      <c r="E228" s="40" t="s">
        <v>2732</v>
      </c>
    </row>
    <row r="229" spans="1:5" ht="25.5">
      <c r="A229" t="s">
        <v>58</v>
      </c>
      <c r="E229" s="39" t="s">
        <v>2733</v>
      </c>
    </row>
    <row r="230" spans="1:16" ht="12.75">
      <c r="A230" t="s">
        <v>49</v>
      </c>
      <c s="34" t="s">
        <v>457</v>
      </c>
      <c s="34" t="s">
        <v>2734</v>
      </c>
      <c s="35" t="s">
        <v>5</v>
      </c>
      <c s="6" t="s">
        <v>2735</v>
      </c>
      <c s="36" t="s">
        <v>64</v>
      </c>
      <c s="37">
        <v>45</v>
      </c>
      <c s="36">
        <v>0</v>
      </c>
      <c s="36">
        <f>ROUND(G230*H230,6)</f>
      </c>
      <c r="L230" s="38">
        <v>0</v>
      </c>
      <c s="32">
        <f>ROUND(ROUND(L230,2)*ROUND(G230,3),2)</f>
      </c>
      <c s="36" t="s">
        <v>104</v>
      </c>
      <c>
        <f>(M230*21)/100</f>
      </c>
      <c t="s">
        <v>27</v>
      </c>
    </row>
    <row r="231" spans="1:5" ht="12.75">
      <c r="A231" s="35" t="s">
        <v>55</v>
      </c>
      <c r="E231" s="39" t="s">
        <v>5</v>
      </c>
    </row>
    <row r="232" spans="1:5" ht="25.5">
      <c r="A232" s="35" t="s">
        <v>57</v>
      </c>
      <c r="E232" s="40" t="s">
        <v>2736</v>
      </c>
    </row>
    <row r="233" spans="1:5" ht="38.25">
      <c r="A233" t="s">
        <v>58</v>
      </c>
      <c r="E233" s="39" t="s">
        <v>2737</v>
      </c>
    </row>
    <row r="234" spans="1:16" ht="12.75">
      <c r="A234" t="s">
        <v>49</v>
      </c>
      <c s="34" t="s">
        <v>460</v>
      </c>
      <c s="34" t="s">
        <v>2738</v>
      </c>
      <c s="35" t="s">
        <v>5</v>
      </c>
      <c s="6" t="s">
        <v>2739</v>
      </c>
      <c s="36" t="s">
        <v>64</v>
      </c>
      <c s="37">
        <v>51</v>
      </c>
      <c s="36">
        <v>0</v>
      </c>
      <c s="36">
        <f>ROUND(G234*H234,6)</f>
      </c>
      <c r="L234" s="38">
        <v>0</v>
      </c>
      <c s="32">
        <f>ROUND(ROUND(L234,2)*ROUND(G234,3),2)</f>
      </c>
      <c s="36" t="s">
        <v>104</v>
      </c>
      <c>
        <f>(M234*21)/100</f>
      </c>
      <c t="s">
        <v>27</v>
      </c>
    </row>
    <row r="235" spans="1:5" ht="12.75">
      <c r="A235" s="35" t="s">
        <v>55</v>
      </c>
      <c r="E235" s="39" t="s">
        <v>5</v>
      </c>
    </row>
    <row r="236" spans="1:5" ht="25.5">
      <c r="A236" s="35" t="s">
        <v>57</v>
      </c>
      <c r="E236" s="40" t="s">
        <v>2740</v>
      </c>
    </row>
    <row r="237" spans="1:5" ht="38.25">
      <c r="A237" t="s">
        <v>58</v>
      </c>
      <c r="E237" s="39" t="s">
        <v>2741</v>
      </c>
    </row>
    <row r="238" spans="1:16" ht="12.75">
      <c r="A238" t="s">
        <v>49</v>
      </c>
      <c s="34" t="s">
        <v>462</v>
      </c>
      <c s="34" t="s">
        <v>2742</v>
      </c>
      <c s="35" t="s">
        <v>5</v>
      </c>
      <c s="6" t="s">
        <v>2743</v>
      </c>
      <c s="36" t="s">
        <v>64</v>
      </c>
      <c s="37">
        <v>15</v>
      </c>
      <c s="36">
        <v>0</v>
      </c>
      <c s="36">
        <f>ROUND(G238*H238,6)</f>
      </c>
      <c r="L238" s="38">
        <v>0</v>
      </c>
      <c s="32">
        <f>ROUND(ROUND(L238,2)*ROUND(G238,3),2)</f>
      </c>
      <c s="36" t="s">
        <v>104</v>
      </c>
      <c>
        <f>(M238*21)/100</f>
      </c>
      <c t="s">
        <v>27</v>
      </c>
    </row>
    <row r="239" spans="1:5" ht="12.75">
      <c r="A239" s="35" t="s">
        <v>55</v>
      </c>
      <c r="E239" s="39" t="s">
        <v>5</v>
      </c>
    </row>
    <row r="240" spans="1:5" ht="25.5">
      <c r="A240" s="35" t="s">
        <v>57</v>
      </c>
      <c r="E240" s="40" t="s">
        <v>2596</v>
      </c>
    </row>
    <row r="241" spans="1:5" ht="38.25">
      <c r="A241" t="s">
        <v>58</v>
      </c>
      <c r="E241" s="39" t="s">
        <v>2744</v>
      </c>
    </row>
    <row r="242" spans="1:16" ht="12.75">
      <c r="A242" t="s">
        <v>49</v>
      </c>
      <c s="34" t="s">
        <v>463</v>
      </c>
      <c s="34" t="s">
        <v>2745</v>
      </c>
      <c s="35" t="s">
        <v>5</v>
      </c>
      <c s="6" t="s">
        <v>2595</v>
      </c>
      <c s="36" t="s">
        <v>64</v>
      </c>
      <c s="37">
        <v>10</v>
      </c>
      <c s="36">
        <v>0</v>
      </c>
      <c s="36">
        <f>ROUND(G242*H242,6)</f>
      </c>
      <c r="L242" s="38">
        <v>0</v>
      </c>
      <c s="32">
        <f>ROUND(ROUND(L242,2)*ROUND(G242,3),2)</f>
      </c>
      <c s="36" t="s">
        <v>104</v>
      </c>
      <c>
        <f>(M242*21)/100</f>
      </c>
      <c t="s">
        <v>27</v>
      </c>
    </row>
    <row r="243" spans="1:5" ht="12.75">
      <c r="A243" s="35" t="s">
        <v>55</v>
      </c>
      <c r="E243" s="39" t="s">
        <v>5</v>
      </c>
    </row>
    <row r="244" spans="1:5" ht="25.5">
      <c r="A244" s="35" t="s">
        <v>57</v>
      </c>
      <c r="E244" s="40" t="s">
        <v>2607</v>
      </c>
    </row>
    <row r="245" spans="1:5" ht="38.25">
      <c r="A245" t="s">
        <v>58</v>
      </c>
      <c r="E245" s="39" t="s">
        <v>2597</v>
      </c>
    </row>
    <row r="246" spans="1:16" ht="12.75">
      <c r="A246" t="s">
        <v>49</v>
      </c>
      <c s="34" t="s">
        <v>464</v>
      </c>
      <c s="34" t="s">
        <v>2746</v>
      </c>
      <c s="35" t="s">
        <v>5</v>
      </c>
      <c s="6" t="s">
        <v>2747</v>
      </c>
      <c s="36" t="s">
        <v>64</v>
      </c>
      <c s="37">
        <v>5</v>
      </c>
      <c s="36">
        <v>0</v>
      </c>
      <c s="36">
        <f>ROUND(G246*H246,6)</f>
      </c>
      <c r="L246" s="38">
        <v>0</v>
      </c>
      <c s="32">
        <f>ROUND(ROUND(L246,2)*ROUND(G246,3),2)</f>
      </c>
      <c s="36" t="s">
        <v>104</v>
      </c>
      <c>
        <f>(M246*21)/100</f>
      </c>
      <c t="s">
        <v>27</v>
      </c>
    </row>
    <row r="247" spans="1:5" ht="12.75">
      <c r="A247" s="35" t="s">
        <v>55</v>
      </c>
      <c r="E247" s="39" t="s">
        <v>5</v>
      </c>
    </row>
    <row r="248" spans="1:5" ht="25.5">
      <c r="A248" s="35" t="s">
        <v>57</v>
      </c>
      <c r="E248" s="40" t="s">
        <v>2748</v>
      </c>
    </row>
    <row r="249" spans="1:5" ht="38.25">
      <c r="A249" t="s">
        <v>58</v>
      </c>
      <c r="E249" s="39" t="s">
        <v>2749</v>
      </c>
    </row>
    <row r="250" spans="1:16" ht="25.5">
      <c r="A250" t="s">
        <v>49</v>
      </c>
      <c s="34" t="s">
        <v>1279</v>
      </c>
      <c s="34" t="s">
        <v>2750</v>
      </c>
      <c s="35" t="s">
        <v>5</v>
      </c>
      <c s="6" t="s">
        <v>2751</v>
      </c>
      <c s="36" t="s">
        <v>681</v>
      </c>
      <c s="37">
        <v>260</v>
      </c>
      <c s="36">
        <v>0</v>
      </c>
      <c s="36">
        <f>ROUND(G250*H250,6)</f>
      </c>
      <c r="L250" s="38">
        <v>0</v>
      </c>
      <c s="32">
        <f>ROUND(ROUND(L250,2)*ROUND(G250,3),2)</f>
      </c>
      <c s="36" t="s">
        <v>104</v>
      </c>
      <c>
        <f>(M250*21)/100</f>
      </c>
      <c t="s">
        <v>27</v>
      </c>
    </row>
    <row r="251" spans="1:5" ht="12.75">
      <c r="A251" s="35" t="s">
        <v>55</v>
      </c>
      <c r="E251" s="39" t="s">
        <v>5</v>
      </c>
    </row>
    <row r="252" spans="1:5" ht="25.5">
      <c r="A252" s="35" t="s">
        <v>57</v>
      </c>
      <c r="E252" s="40" t="s">
        <v>2752</v>
      </c>
    </row>
    <row r="253" spans="1:5" ht="25.5">
      <c r="A253" t="s">
        <v>58</v>
      </c>
      <c r="E253" s="39" t="s">
        <v>2617</v>
      </c>
    </row>
    <row r="254" spans="1:16" ht="12.75">
      <c r="A254" t="s">
        <v>49</v>
      </c>
      <c s="34" t="s">
        <v>1281</v>
      </c>
      <c s="34" t="s">
        <v>2753</v>
      </c>
      <c s="35" t="s">
        <v>5</v>
      </c>
      <c s="6" t="s">
        <v>2619</v>
      </c>
      <c s="36" t="s">
        <v>681</v>
      </c>
      <c s="37">
        <v>285</v>
      </c>
      <c s="36">
        <v>0</v>
      </c>
      <c s="36">
        <f>ROUND(G254*H254,6)</f>
      </c>
      <c r="L254" s="38">
        <v>0</v>
      </c>
      <c s="32">
        <f>ROUND(ROUND(L254,2)*ROUND(G254,3),2)</f>
      </c>
      <c s="36" t="s">
        <v>104</v>
      </c>
      <c>
        <f>(M254*21)/100</f>
      </c>
      <c t="s">
        <v>27</v>
      </c>
    </row>
    <row r="255" spans="1:5" ht="12.75">
      <c r="A255" s="35" t="s">
        <v>55</v>
      </c>
      <c r="E255" s="39" t="s">
        <v>5</v>
      </c>
    </row>
    <row r="256" spans="1:5" ht="25.5">
      <c r="A256" s="35" t="s">
        <v>57</v>
      </c>
      <c r="E256" s="40" t="s">
        <v>2754</v>
      </c>
    </row>
    <row r="257" spans="1:5" ht="25.5">
      <c r="A257" t="s">
        <v>58</v>
      </c>
      <c r="E257" s="39" t="s">
        <v>2621</v>
      </c>
    </row>
    <row r="258" spans="1:16" ht="12.75">
      <c r="A258" t="s">
        <v>49</v>
      </c>
      <c s="34" t="s">
        <v>1283</v>
      </c>
      <c s="34" t="s">
        <v>2755</v>
      </c>
      <c s="35" t="s">
        <v>5</v>
      </c>
      <c s="6" t="s">
        <v>2623</v>
      </c>
      <c s="36" t="s">
        <v>681</v>
      </c>
      <c s="37">
        <v>30</v>
      </c>
      <c s="36">
        <v>0</v>
      </c>
      <c s="36">
        <f>ROUND(G258*H258,6)</f>
      </c>
      <c r="L258" s="38">
        <v>0</v>
      </c>
      <c s="32">
        <f>ROUND(ROUND(L258,2)*ROUND(G258,3),2)</f>
      </c>
      <c s="36" t="s">
        <v>104</v>
      </c>
      <c>
        <f>(M258*21)/100</f>
      </c>
      <c t="s">
        <v>27</v>
      </c>
    </row>
    <row r="259" spans="1:5" ht="12.75">
      <c r="A259" s="35" t="s">
        <v>55</v>
      </c>
      <c r="E259" s="39" t="s">
        <v>5</v>
      </c>
    </row>
    <row r="260" spans="1:5" ht="25.5">
      <c r="A260" s="35" t="s">
        <v>57</v>
      </c>
      <c r="E260" s="40" t="s">
        <v>2624</v>
      </c>
    </row>
    <row r="261" spans="1:5" ht="25.5">
      <c r="A261" t="s">
        <v>58</v>
      </c>
      <c r="E261" s="39" t="s">
        <v>2625</v>
      </c>
    </row>
    <row r="262" spans="1:16" ht="25.5">
      <c r="A262" t="s">
        <v>49</v>
      </c>
      <c s="34" t="s">
        <v>1285</v>
      </c>
      <c s="34" t="s">
        <v>2756</v>
      </c>
      <c s="35" t="s">
        <v>5</v>
      </c>
      <c s="6" t="s">
        <v>2757</v>
      </c>
      <c s="36" t="s">
        <v>681</v>
      </c>
      <c s="37">
        <v>10</v>
      </c>
      <c s="36">
        <v>0</v>
      </c>
      <c s="36">
        <f>ROUND(G262*H262,6)</f>
      </c>
      <c r="L262" s="38">
        <v>0</v>
      </c>
      <c s="32">
        <f>ROUND(ROUND(L262,2)*ROUND(G262,3),2)</f>
      </c>
      <c s="36" t="s">
        <v>104</v>
      </c>
      <c>
        <f>(M262*21)/100</f>
      </c>
      <c t="s">
        <v>27</v>
      </c>
    </row>
    <row r="263" spans="1:5" ht="12.75">
      <c r="A263" s="35" t="s">
        <v>55</v>
      </c>
      <c r="E263" s="39" t="s">
        <v>5</v>
      </c>
    </row>
    <row r="264" spans="1:5" ht="25.5">
      <c r="A264" s="35" t="s">
        <v>57</v>
      </c>
      <c r="E264" s="40" t="s">
        <v>2758</v>
      </c>
    </row>
    <row r="265" spans="1:5" ht="51">
      <c r="A265" t="s">
        <v>58</v>
      </c>
      <c r="E265" s="39" t="s">
        <v>2759</v>
      </c>
    </row>
    <row r="266" spans="1:16" ht="25.5">
      <c r="A266" t="s">
        <v>49</v>
      </c>
      <c s="34" t="s">
        <v>1287</v>
      </c>
      <c s="34" t="s">
        <v>2760</v>
      </c>
      <c s="35" t="s">
        <v>5</v>
      </c>
      <c s="6" t="s">
        <v>2627</v>
      </c>
      <c s="36" t="s">
        <v>830</v>
      </c>
      <c s="37">
        <v>1</v>
      </c>
      <c s="36">
        <v>0</v>
      </c>
      <c s="36">
        <f>ROUND(G266*H266,6)</f>
      </c>
      <c r="L266" s="38">
        <v>0</v>
      </c>
      <c s="32">
        <f>ROUND(ROUND(L266,2)*ROUND(G266,3),2)</f>
      </c>
      <c s="36" t="s">
        <v>104</v>
      </c>
      <c>
        <f>(M266*21)/100</f>
      </c>
      <c t="s">
        <v>27</v>
      </c>
    </row>
    <row r="267" spans="1:5" ht="12.75">
      <c r="A267" s="35" t="s">
        <v>55</v>
      </c>
      <c r="E267" s="39" t="s">
        <v>5</v>
      </c>
    </row>
    <row r="268" spans="1:5" ht="12.75">
      <c r="A268" s="35" t="s">
        <v>57</v>
      </c>
      <c r="E268" s="40" t="s">
        <v>2628</v>
      </c>
    </row>
    <row r="269" spans="1:5" ht="140.25">
      <c r="A269" t="s">
        <v>58</v>
      </c>
      <c r="E269" s="39" t="s">
        <v>2629</v>
      </c>
    </row>
    <row r="270" spans="1:16" ht="12.75">
      <c r="A270" t="s">
        <v>49</v>
      </c>
      <c s="34" t="s">
        <v>1289</v>
      </c>
      <c s="34" t="s">
        <v>2761</v>
      </c>
      <c s="35" t="s">
        <v>5</v>
      </c>
      <c s="6" t="s">
        <v>2762</v>
      </c>
      <c s="36" t="s">
        <v>73</v>
      </c>
      <c s="37">
        <v>1</v>
      </c>
      <c s="36">
        <v>0</v>
      </c>
      <c s="36">
        <f>ROUND(G270*H270,6)</f>
      </c>
      <c r="L270" s="38">
        <v>0</v>
      </c>
      <c s="32">
        <f>ROUND(ROUND(L270,2)*ROUND(G270,3),2)</f>
      </c>
      <c s="36" t="s">
        <v>104</v>
      </c>
      <c>
        <f>(M270*21)/100</f>
      </c>
      <c t="s">
        <v>27</v>
      </c>
    </row>
    <row r="271" spans="1:5" ht="12.75">
      <c r="A271" s="35" t="s">
        <v>55</v>
      </c>
      <c r="E271" s="39" t="s">
        <v>5</v>
      </c>
    </row>
    <row r="272" spans="1:5" ht="25.5">
      <c r="A272" s="35" t="s">
        <v>57</v>
      </c>
      <c r="E272" s="40" t="s">
        <v>2130</v>
      </c>
    </row>
    <row r="273" spans="1:5" ht="25.5">
      <c r="A273" t="s">
        <v>58</v>
      </c>
      <c r="E273" s="39" t="s">
        <v>2763</v>
      </c>
    </row>
    <row r="274" spans="1:16" ht="12.75">
      <c r="A274" t="s">
        <v>49</v>
      </c>
      <c s="34" t="s">
        <v>1291</v>
      </c>
      <c s="34" t="s">
        <v>2764</v>
      </c>
      <c s="35" t="s">
        <v>5</v>
      </c>
      <c s="6" t="s">
        <v>2765</v>
      </c>
      <c s="36" t="s">
        <v>73</v>
      </c>
      <c s="37">
        <v>1</v>
      </c>
      <c s="36">
        <v>0</v>
      </c>
      <c s="36">
        <f>ROUND(G274*H274,6)</f>
      </c>
      <c r="L274" s="38">
        <v>0</v>
      </c>
      <c s="32">
        <f>ROUND(ROUND(L274,2)*ROUND(G274,3),2)</f>
      </c>
      <c s="36" t="s">
        <v>104</v>
      </c>
      <c>
        <f>(M274*21)/100</f>
      </c>
      <c t="s">
        <v>27</v>
      </c>
    </row>
    <row r="275" spans="1:5" ht="12.75">
      <c r="A275" s="35" t="s">
        <v>55</v>
      </c>
      <c r="E275" s="39" t="s">
        <v>5</v>
      </c>
    </row>
    <row r="276" spans="1:5" ht="25.5">
      <c r="A276" s="35" t="s">
        <v>57</v>
      </c>
      <c r="E276" s="40" t="s">
        <v>2130</v>
      </c>
    </row>
    <row r="277" spans="1:5" ht="51">
      <c r="A277" t="s">
        <v>58</v>
      </c>
      <c r="E277" s="39" t="s">
        <v>2635</v>
      </c>
    </row>
    <row r="278" spans="1:16" ht="12.75">
      <c r="A278" t="s">
        <v>49</v>
      </c>
      <c s="34" t="s">
        <v>1293</v>
      </c>
      <c s="34" t="s">
        <v>2766</v>
      </c>
      <c s="35" t="s">
        <v>5</v>
      </c>
      <c s="6" t="s">
        <v>2767</v>
      </c>
      <c s="36" t="s">
        <v>73</v>
      </c>
      <c s="37">
        <v>2</v>
      </c>
      <c s="36">
        <v>0</v>
      </c>
      <c s="36">
        <f>ROUND(G278*H278,6)</f>
      </c>
      <c r="L278" s="38">
        <v>0</v>
      </c>
      <c s="32">
        <f>ROUND(ROUND(L278,2)*ROUND(G278,3),2)</f>
      </c>
      <c s="36" t="s">
        <v>104</v>
      </c>
      <c>
        <f>(M278*21)/100</f>
      </c>
      <c t="s">
        <v>27</v>
      </c>
    </row>
    <row r="279" spans="1:5" ht="12.75">
      <c r="A279" s="35" t="s">
        <v>55</v>
      </c>
      <c r="E279" s="39" t="s">
        <v>5</v>
      </c>
    </row>
    <row r="280" spans="1:5" ht="25.5">
      <c r="A280" s="35" t="s">
        <v>57</v>
      </c>
      <c r="E280" s="40" t="s">
        <v>2119</v>
      </c>
    </row>
    <row r="281" spans="1:5" ht="51">
      <c r="A281" t="s">
        <v>58</v>
      </c>
      <c r="E281" s="39" t="s">
        <v>2768</v>
      </c>
    </row>
    <row r="282" spans="1:16" ht="12.75">
      <c r="A282" t="s">
        <v>49</v>
      </c>
      <c s="34" t="s">
        <v>1295</v>
      </c>
      <c s="34" t="s">
        <v>2769</v>
      </c>
      <c s="35" t="s">
        <v>5</v>
      </c>
      <c s="6" t="s">
        <v>2770</v>
      </c>
      <c s="36" t="s">
        <v>73</v>
      </c>
      <c s="37">
        <v>2</v>
      </c>
      <c s="36">
        <v>0</v>
      </c>
      <c s="36">
        <f>ROUND(G282*H282,6)</f>
      </c>
      <c r="L282" s="38">
        <v>0</v>
      </c>
      <c s="32">
        <f>ROUND(ROUND(L282,2)*ROUND(G282,3),2)</f>
      </c>
      <c s="36" t="s">
        <v>104</v>
      </c>
      <c>
        <f>(M282*21)/100</f>
      </c>
      <c t="s">
        <v>27</v>
      </c>
    </row>
    <row r="283" spans="1:5" ht="12.75">
      <c r="A283" s="35" t="s">
        <v>55</v>
      </c>
      <c r="E283" s="39" t="s">
        <v>5</v>
      </c>
    </row>
    <row r="284" spans="1:5" ht="25.5">
      <c r="A284" s="35" t="s">
        <v>57</v>
      </c>
      <c r="E284" s="40" t="s">
        <v>2119</v>
      </c>
    </row>
    <row r="285" spans="1:5" ht="51">
      <c r="A285" t="s">
        <v>58</v>
      </c>
      <c r="E285" s="39" t="s">
        <v>2644</v>
      </c>
    </row>
    <row r="286" spans="1:16" ht="12.75">
      <c r="A286" t="s">
        <v>49</v>
      </c>
      <c s="34" t="s">
        <v>1297</v>
      </c>
      <c s="34" t="s">
        <v>2771</v>
      </c>
      <c s="35" t="s">
        <v>5</v>
      </c>
      <c s="6" t="s">
        <v>2772</v>
      </c>
      <c s="36" t="s">
        <v>73</v>
      </c>
      <c s="37">
        <v>2</v>
      </c>
      <c s="36">
        <v>0</v>
      </c>
      <c s="36">
        <f>ROUND(G286*H286,6)</f>
      </c>
      <c r="L286" s="38">
        <v>0</v>
      </c>
      <c s="32">
        <f>ROUND(ROUND(L286,2)*ROUND(G286,3),2)</f>
      </c>
      <c s="36" t="s">
        <v>104</v>
      </c>
      <c>
        <f>(M286*21)/100</f>
      </c>
      <c t="s">
        <v>27</v>
      </c>
    </row>
    <row r="287" spans="1:5" ht="12.75">
      <c r="A287" s="35" t="s">
        <v>55</v>
      </c>
      <c r="E287" s="39" t="s">
        <v>5</v>
      </c>
    </row>
    <row r="288" spans="1:5" ht="25.5">
      <c r="A288" s="35" t="s">
        <v>57</v>
      </c>
      <c r="E288" s="40" t="s">
        <v>2119</v>
      </c>
    </row>
    <row r="289" spans="1:5" ht="51">
      <c r="A289" t="s">
        <v>58</v>
      </c>
      <c r="E289" s="39" t="s">
        <v>2773</v>
      </c>
    </row>
    <row r="290" spans="1:16" ht="12.75">
      <c r="A290" t="s">
        <v>49</v>
      </c>
      <c s="34" t="s">
        <v>1299</v>
      </c>
      <c s="34" t="s">
        <v>2774</v>
      </c>
      <c s="35" t="s">
        <v>5</v>
      </c>
      <c s="6" t="s">
        <v>2775</v>
      </c>
      <c s="36" t="s">
        <v>73</v>
      </c>
      <c s="37">
        <v>1</v>
      </c>
      <c s="36">
        <v>0</v>
      </c>
      <c s="36">
        <f>ROUND(G290*H290,6)</f>
      </c>
      <c r="L290" s="38">
        <v>0</v>
      </c>
      <c s="32">
        <f>ROUND(ROUND(L290,2)*ROUND(G290,3),2)</f>
      </c>
      <c s="36" t="s">
        <v>104</v>
      </c>
      <c>
        <f>(M290*21)/100</f>
      </c>
      <c t="s">
        <v>27</v>
      </c>
    </row>
    <row r="291" spans="1:5" ht="12.75">
      <c r="A291" s="35" t="s">
        <v>55</v>
      </c>
      <c r="E291" s="39" t="s">
        <v>5</v>
      </c>
    </row>
    <row r="292" spans="1:5" ht="25.5">
      <c r="A292" s="35" t="s">
        <v>57</v>
      </c>
      <c r="E292" s="40" t="s">
        <v>2130</v>
      </c>
    </row>
    <row r="293" spans="1:5" ht="51">
      <c r="A293" t="s">
        <v>58</v>
      </c>
      <c r="E293" s="39" t="s">
        <v>2776</v>
      </c>
    </row>
    <row r="294" spans="1:16" ht="12.75">
      <c r="A294" t="s">
        <v>49</v>
      </c>
      <c s="34" t="s">
        <v>1301</v>
      </c>
      <c s="34" t="s">
        <v>2777</v>
      </c>
      <c s="35" t="s">
        <v>5</v>
      </c>
      <c s="6" t="s">
        <v>2778</v>
      </c>
      <c s="36" t="s">
        <v>73</v>
      </c>
      <c s="37">
        <v>1</v>
      </c>
      <c s="36">
        <v>0</v>
      </c>
      <c s="36">
        <f>ROUND(G294*H294,6)</f>
      </c>
      <c r="L294" s="38">
        <v>0</v>
      </c>
      <c s="32">
        <f>ROUND(ROUND(L294,2)*ROUND(G294,3),2)</f>
      </c>
      <c s="36" t="s">
        <v>104</v>
      </c>
      <c>
        <f>(M294*21)/100</f>
      </c>
      <c t="s">
        <v>27</v>
      </c>
    </row>
    <row r="295" spans="1:5" ht="12.75">
      <c r="A295" s="35" t="s">
        <v>55</v>
      </c>
      <c r="E295" s="39" t="s">
        <v>5</v>
      </c>
    </row>
    <row r="296" spans="1:5" ht="25.5">
      <c r="A296" s="35" t="s">
        <v>57</v>
      </c>
      <c r="E296" s="40" t="s">
        <v>2130</v>
      </c>
    </row>
    <row r="297" spans="1:5" ht="51">
      <c r="A297" t="s">
        <v>58</v>
      </c>
      <c r="E297" s="39" t="s">
        <v>2779</v>
      </c>
    </row>
    <row r="298" spans="1:16" ht="12.75">
      <c r="A298" t="s">
        <v>49</v>
      </c>
      <c s="34" t="s">
        <v>1303</v>
      </c>
      <c s="34" t="s">
        <v>2780</v>
      </c>
      <c s="35" t="s">
        <v>5</v>
      </c>
      <c s="6" t="s">
        <v>2781</v>
      </c>
      <c s="36" t="s">
        <v>73</v>
      </c>
      <c s="37">
        <v>4</v>
      </c>
      <c s="36">
        <v>0</v>
      </c>
      <c s="36">
        <f>ROUND(G298*H298,6)</f>
      </c>
      <c r="L298" s="38">
        <v>0</v>
      </c>
      <c s="32">
        <f>ROUND(ROUND(L298,2)*ROUND(G298,3),2)</f>
      </c>
      <c s="36" t="s">
        <v>104</v>
      </c>
      <c>
        <f>(M298*21)/100</f>
      </c>
      <c t="s">
        <v>27</v>
      </c>
    </row>
    <row r="299" spans="1:5" ht="12.75">
      <c r="A299" s="35" t="s">
        <v>55</v>
      </c>
      <c r="E299" s="39" t="s">
        <v>5</v>
      </c>
    </row>
    <row r="300" spans="1:5" ht="25.5">
      <c r="A300" s="35" t="s">
        <v>57</v>
      </c>
      <c r="E300" s="40" t="s">
        <v>2410</v>
      </c>
    </row>
    <row r="301" spans="1:5" ht="51">
      <c r="A301" t="s">
        <v>58</v>
      </c>
      <c r="E301" s="39" t="s">
        <v>2647</v>
      </c>
    </row>
    <row r="302" spans="1:16" ht="12.75">
      <c r="A302" t="s">
        <v>49</v>
      </c>
      <c s="34" t="s">
        <v>1306</v>
      </c>
      <c s="34" t="s">
        <v>2782</v>
      </c>
      <c s="35" t="s">
        <v>5</v>
      </c>
      <c s="6" t="s">
        <v>2783</v>
      </c>
      <c s="36" t="s">
        <v>73</v>
      </c>
      <c s="37">
        <v>2</v>
      </c>
      <c s="36">
        <v>0</v>
      </c>
      <c s="36">
        <f>ROUND(G302*H302,6)</f>
      </c>
      <c r="L302" s="38">
        <v>0</v>
      </c>
      <c s="32">
        <f>ROUND(ROUND(L302,2)*ROUND(G302,3),2)</f>
      </c>
      <c s="36" t="s">
        <v>104</v>
      </c>
      <c>
        <f>(M302*21)/100</f>
      </c>
      <c t="s">
        <v>27</v>
      </c>
    </row>
    <row r="303" spans="1:5" ht="12.75">
      <c r="A303" s="35" t="s">
        <v>55</v>
      </c>
      <c r="E303" s="39" t="s">
        <v>5</v>
      </c>
    </row>
    <row r="304" spans="1:5" ht="25.5">
      <c r="A304" s="35" t="s">
        <v>57</v>
      </c>
      <c r="E304" s="40" t="s">
        <v>2119</v>
      </c>
    </row>
    <row r="305" spans="1:5" ht="51">
      <c r="A305" t="s">
        <v>58</v>
      </c>
      <c r="E305" s="39" t="s">
        <v>2784</v>
      </c>
    </row>
    <row r="306" spans="1:16" ht="12.75">
      <c r="A306" t="s">
        <v>49</v>
      </c>
      <c s="34" t="s">
        <v>1308</v>
      </c>
      <c s="34" t="s">
        <v>2785</v>
      </c>
      <c s="35" t="s">
        <v>5</v>
      </c>
      <c s="6" t="s">
        <v>2786</v>
      </c>
      <c s="36" t="s">
        <v>69</v>
      </c>
      <c s="37">
        <v>1</v>
      </c>
      <c s="36">
        <v>0</v>
      </c>
      <c s="36">
        <f>ROUND(G306*H306,6)</f>
      </c>
      <c r="L306" s="38">
        <v>0</v>
      </c>
      <c s="32">
        <f>ROUND(ROUND(L306,2)*ROUND(G306,3),2)</f>
      </c>
      <c s="36" t="s">
        <v>104</v>
      </c>
      <c>
        <f>(M306*21)/100</f>
      </c>
      <c t="s">
        <v>27</v>
      </c>
    </row>
    <row r="307" spans="1:5" ht="12.75">
      <c r="A307" s="35" t="s">
        <v>55</v>
      </c>
      <c r="E307" s="39" t="s">
        <v>5</v>
      </c>
    </row>
    <row r="308" spans="1:5" ht="25.5">
      <c r="A308" s="35" t="s">
        <v>57</v>
      </c>
      <c r="E308" s="40" t="s">
        <v>2130</v>
      </c>
    </row>
    <row r="309" spans="1:5" ht="51">
      <c r="A309" t="s">
        <v>58</v>
      </c>
      <c r="E309" s="39" t="s">
        <v>2787</v>
      </c>
    </row>
    <row r="310" spans="1:16" ht="12.75">
      <c r="A310" t="s">
        <v>49</v>
      </c>
      <c s="34" t="s">
        <v>1310</v>
      </c>
      <c s="34" t="s">
        <v>2788</v>
      </c>
      <c s="35" t="s">
        <v>5</v>
      </c>
      <c s="6" t="s">
        <v>2789</v>
      </c>
      <c s="36" t="s">
        <v>73</v>
      </c>
      <c s="37">
        <v>2</v>
      </c>
      <c s="36">
        <v>0</v>
      </c>
      <c s="36">
        <f>ROUND(G310*H310,6)</f>
      </c>
      <c r="L310" s="38">
        <v>0</v>
      </c>
      <c s="32">
        <f>ROUND(ROUND(L310,2)*ROUND(G310,3),2)</f>
      </c>
      <c s="36" t="s">
        <v>104</v>
      </c>
      <c>
        <f>(M310*21)/100</f>
      </c>
      <c t="s">
        <v>27</v>
      </c>
    </row>
    <row r="311" spans="1:5" ht="12.75">
      <c r="A311" s="35" t="s">
        <v>55</v>
      </c>
      <c r="E311" s="39" t="s">
        <v>5</v>
      </c>
    </row>
    <row r="312" spans="1:5" ht="25.5">
      <c r="A312" s="35" t="s">
        <v>57</v>
      </c>
      <c r="E312" s="40" t="s">
        <v>2119</v>
      </c>
    </row>
    <row r="313" spans="1:5" ht="25.5">
      <c r="A313" t="s">
        <v>58</v>
      </c>
      <c r="E313" s="39" t="s">
        <v>2790</v>
      </c>
    </row>
    <row r="314" spans="1:16" ht="12.75">
      <c r="A314" t="s">
        <v>49</v>
      </c>
      <c s="34" t="s">
        <v>1312</v>
      </c>
      <c s="34" t="s">
        <v>2791</v>
      </c>
      <c s="35" t="s">
        <v>5</v>
      </c>
      <c s="6" t="s">
        <v>2792</v>
      </c>
      <c s="36" t="s">
        <v>73</v>
      </c>
      <c s="37">
        <v>2</v>
      </c>
      <c s="36">
        <v>0</v>
      </c>
      <c s="36">
        <f>ROUND(G314*H314,6)</f>
      </c>
      <c r="L314" s="38">
        <v>0</v>
      </c>
      <c s="32">
        <f>ROUND(ROUND(L314,2)*ROUND(G314,3),2)</f>
      </c>
      <c s="36" t="s">
        <v>104</v>
      </c>
      <c>
        <f>(M314*21)/100</f>
      </c>
      <c t="s">
        <v>27</v>
      </c>
    </row>
    <row r="315" spans="1:5" ht="12.75">
      <c r="A315" s="35" t="s">
        <v>55</v>
      </c>
      <c r="E315" s="39" t="s">
        <v>5</v>
      </c>
    </row>
    <row r="316" spans="1:5" ht="25.5">
      <c r="A316" s="35" t="s">
        <v>57</v>
      </c>
      <c r="E316" s="40" t="s">
        <v>2119</v>
      </c>
    </row>
    <row r="317" spans="1:5" ht="25.5">
      <c r="A317" t="s">
        <v>58</v>
      </c>
      <c r="E317" s="39" t="s">
        <v>2793</v>
      </c>
    </row>
    <row r="318" spans="1:16" ht="12.75">
      <c r="A318" t="s">
        <v>49</v>
      </c>
      <c s="34" t="s">
        <v>1314</v>
      </c>
      <c s="34" t="s">
        <v>2794</v>
      </c>
      <c s="35" t="s">
        <v>5</v>
      </c>
      <c s="6" t="s">
        <v>2795</v>
      </c>
      <c s="36" t="s">
        <v>73</v>
      </c>
      <c s="37">
        <v>2</v>
      </c>
      <c s="36">
        <v>0</v>
      </c>
      <c s="36">
        <f>ROUND(G318*H318,6)</f>
      </c>
      <c r="L318" s="38">
        <v>0</v>
      </c>
      <c s="32">
        <f>ROUND(ROUND(L318,2)*ROUND(G318,3),2)</f>
      </c>
      <c s="36" t="s">
        <v>104</v>
      </c>
      <c>
        <f>(M318*21)/100</f>
      </c>
      <c t="s">
        <v>27</v>
      </c>
    </row>
    <row r="319" spans="1:5" ht="12.75">
      <c r="A319" s="35" t="s">
        <v>55</v>
      </c>
      <c r="E319" s="39" t="s">
        <v>5</v>
      </c>
    </row>
    <row r="320" spans="1:5" ht="25.5">
      <c r="A320" s="35" t="s">
        <v>57</v>
      </c>
      <c r="E320" s="40" t="s">
        <v>2119</v>
      </c>
    </row>
    <row r="321" spans="1:5" ht="25.5">
      <c r="A321" t="s">
        <v>58</v>
      </c>
      <c r="E321" s="39" t="s">
        <v>2796</v>
      </c>
    </row>
    <row r="322" spans="1:16" ht="12.75">
      <c r="A322" t="s">
        <v>49</v>
      </c>
      <c s="34" t="s">
        <v>1316</v>
      </c>
      <c s="34" t="s">
        <v>2797</v>
      </c>
      <c s="35" t="s">
        <v>5</v>
      </c>
      <c s="6" t="s">
        <v>2658</v>
      </c>
      <c s="36" t="s">
        <v>73</v>
      </c>
      <c s="37">
        <v>2</v>
      </c>
      <c s="36">
        <v>0</v>
      </c>
      <c s="36">
        <f>ROUND(G322*H322,6)</f>
      </c>
      <c r="L322" s="38">
        <v>0</v>
      </c>
      <c s="32">
        <f>ROUND(ROUND(L322,2)*ROUND(G322,3),2)</f>
      </c>
      <c s="36" t="s">
        <v>104</v>
      </c>
      <c>
        <f>(M322*21)/100</f>
      </c>
      <c t="s">
        <v>27</v>
      </c>
    </row>
    <row r="323" spans="1:5" ht="12.75">
      <c r="A323" s="35" t="s">
        <v>55</v>
      </c>
      <c r="E323" s="39" t="s">
        <v>5</v>
      </c>
    </row>
    <row r="324" spans="1:5" ht="25.5">
      <c r="A324" s="35" t="s">
        <v>57</v>
      </c>
      <c r="E324" s="40" t="s">
        <v>2119</v>
      </c>
    </row>
    <row r="325" spans="1:5" ht="25.5">
      <c r="A325" t="s">
        <v>58</v>
      </c>
      <c r="E325" s="39" t="s">
        <v>2659</v>
      </c>
    </row>
    <row r="326" spans="1:16" ht="12.75">
      <c r="A326" t="s">
        <v>49</v>
      </c>
      <c s="34" t="s">
        <v>1318</v>
      </c>
      <c s="34" t="s">
        <v>2798</v>
      </c>
      <c s="35" t="s">
        <v>5</v>
      </c>
      <c s="6" t="s">
        <v>2661</v>
      </c>
      <c s="36" t="s">
        <v>73</v>
      </c>
      <c s="37">
        <v>2</v>
      </c>
      <c s="36">
        <v>0</v>
      </c>
      <c s="36">
        <f>ROUND(G326*H326,6)</f>
      </c>
      <c r="L326" s="38">
        <v>0</v>
      </c>
      <c s="32">
        <f>ROUND(ROUND(L326,2)*ROUND(G326,3),2)</f>
      </c>
      <c s="36" t="s">
        <v>104</v>
      </c>
      <c>
        <f>(M326*21)/100</f>
      </c>
      <c t="s">
        <v>27</v>
      </c>
    </row>
    <row r="327" spans="1:5" ht="12.75">
      <c r="A327" s="35" t="s">
        <v>55</v>
      </c>
      <c r="E327" s="39" t="s">
        <v>5</v>
      </c>
    </row>
    <row r="328" spans="1:5" ht="25.5">
      <c r="A328" s="35" t="s">
        <v>57</v>
      </c>
      <c r="E328" s="40" t="s">
        <v>2119</v>
      </c>
    </row>
    <row r="329" spans="1:5" ht="25.5">
      <c r="A329" t="s">
        <v>58</v>
      </c>
      <c r="E329" s="39" t="s">
        <v>2662</v>
      </c>
    </row>
    <row r="330" spans="1:16" ht="12.75">
      <c r="A330" t="s">
        <v>49</v>
      </c>
      <c s="34" t="s">
        <v>1320</v>
      </c>
      <c s="34" t="s">
        <v>2799</v>
      </c>
      <c s="35" t="s">
        <v>5</v>
      </c>
      <c s="6" t="s">
        <v>2667</v>
      </c>
      <c s="36" t="s">
        <v>73</v>
      </c>
      <c s="37">
        <v>3</v>
      </c>
      <c s="36">
        <v>0</v>
      </c>
      <c s="36">
        <f>ROUND(G330*H330,6)</f>
      </c>
      <c r="L330" s="38">
        <v>0</v>
      </c>
      <c s="32">
        <f>ROUND(ROUND(L330,2)*ROUND(G330,3),2)</f>
      </c>
      <c s="36" t="s">
        <v>104</v>
      </c>
      <c>
        <f>(M330*21)/100</f>
      </c>
      <c t="s">
        <v>27</v>
      </c>
    </row>
    <row r="331" spans="1:5" ht="12.75">
      <c r="A331" s="35" t="s">
        <v>55</v>
      </c>
      <c r="E331" s="39" t="s">
        <v>5</v>
      </c>
    </row>
    <row r="332" spans="1:5" ht="25.5">
      <c r="A332" s="35" t="s">
        <v>57</v>
      </c>
      <c r="E332" s="40" t="s">
        <v>2381</v>
      </c>
    </row>
    <row r="333" spans="1:5" ht="25.5">
      <c r="A333" t="s">
        <v>58</v>
      </c>
      <c r="E333" s="39" t="s">
        <v>2668</v>
      </c>
    </row>
    <row r="334" spans="1:16" ht="12.75">
      <c r="A334" t="s">
        <v>49</v>
      </c>
      <c s="34" t="s">
        <v>1322</v>
      </c>
      <c s="34" t="s">
        <v>2800</v>
      </c>
      <c s="35" t="s">
        <v>5</v>
      </c>
      <c s="6" t="s">
        <v>2801</v>
      </c>
      <c s="36" t="s">
        <v>73</v>
      </c>
      <c s="37">
        <v>1</v>
      </c>
      <c s="36">
        <v>0</v>
      </c>
      <c s="36">
        <f>ROUND(G334*H334,6)</f>
      </c>
      <c r="L334" s="38">
        <v>0</v>
      </c>
      <c s="32">
        <f>ROUND(ROUND(L334,2)*ROUND(G334,3),2)</f>
      </c>
      <c s="36" t="s">
        <v>104</v>
      </c>
      <c>
        <f>(M334*21)/100</f>
      </c>
      <c t="s">
        <v>27</v>
      </c>
    </row>
    <row r="335" spans="1:5" ht="12.75">
      <c r="A335" s="35" t="s">
        <v>55</v>
      </c>
      <c r="E335" s="39" t="s">
        <v>5</v>
      </c>
    </row>
    <row r="336" spans="1:5" ht="25.5">
      <c r="A336" s="35" t="s">
        <v>57</v>
      </c>
      <c r="E336" s="40" t="s">
        <v>2130</v>
      </c>
    </row>
    <row r="337" spans="1:5" ht="25.5">
      <c r="A337" t="s">
        <v>58</v>
      </c>
      <c r="E337" s="39" t="s">
        <v>2802</v>
      </c>
    </row>
    <row r="338" spans="1:16" ht="12.75">
      <c r="A338" t="s">
        <v>49</v>
      </c>
      <c s="34" t="s">
        <v>1324</v>
      </c>
      <c s="34" t="s">
        <v>2803</v>
      </c>
      <c s="35" t="s">
        <v>5</v>
      </c>
      <c s="6" t="s">
        <v>2804</v>
      </c>
      <c s="36" t="s">
        <v>73</v>
      </c>
      <c s="37">
        <v>4</v>
      </c>
      <c s="36">
        <v>0</v>
      </c>
      <c s="36">
        <f>ROUND(G338*H338,6)</f>
      </c>
      <c r="L338" s="38">
        <v>0</v>
      </c>
      <c s="32">
        <f>ROUND(ROUND(L338,2)*ROUND(G338,3),2)</f>
      </c>
      <c s="36" t="s">
        <v>104</v>
      </c>
      <c>
        <f>(M338*21)/100</f>
      </c>
      <c t="s">
        <v>27</v>
      </c>
    </row>
    <row r="339" spans="1:5" ht="12.75">
      <c r="A339" s="35" t="s">
        <v>55</v>
      </c>
      <c r="E339" s="39" t="s">
        <v>5</v>
      </c>
    </row>
    <row r="340" spans="1:5" ht="25.5">
      <c r="A340" s="35" t="s">
        <v>57</v>
      </c>
      <c r="E340" s="40" t="s">
        <v>2410</v>
      </c>
    </row>
    <row r="341" spans="1:5" ht="25.5">
      <c r="A341" t="s">
        <v>58</v>
      </c>
      <c r="E341" s="39" t="s">
        <v>2805</v>
      </c>
    </row>
    <row r="342" spans="1:16" ht="12.75">
      <c r="A342" t="s">
        <v>49</v>
      </c>
      <c s="34" t="s">
        <v>1326</v>
      </c>
      <c s="34" t="s">
        <v>2806</v>
      </c>
      <c s="35" t="s">
        <v>5</v>
      </c>
      <c s="6" t="s">
        <v>2807</v>
      </c>
      <c s="36" t="s">
        <v>73</v>
      </c>
      <c s="37">
        <v>14</v>
      </c>
      <c s="36">
        <v>0</v>
      </c>
      <c s="36">
        <f>ROUND(G342*H342,6)</f>
      </c>
      <c r="L342" s="38">
        <v>0</v>
      </c>
      <c s="32">
        <f>ROUND(ROUND(L342,2)*ROUND(G342,3),2)</f>
      </c>
      <c s="36" t="s">
        <v>104</v>
      </c>
      <c>
        <f>(M342*21)/100</f>
      </c>
      <c t="s">
        <v>27</v>
      </c>
    </row>
    <row r="343" spans="1:5" ht="12.75">
      <c r="A343" s="35" t="s">
        <v>55</v>
      </c>
      <c r="E343" s="39" t="s">
        <v>5</v>
      </c>
    </row>
    <row r="344" spans="1:5" ht="25.5">
      <c r="A344" s="35" t="s">
        <v>57</v>
      </c>
      <c r="E344" s="40" t="s">
        <v>2672</v>
      </c>
    </row>
    <row r="345" spans="1:5" ht="25.5">
      <c r="A345" t="s">
        <v>58</v>
      </c>
      <c r="E345" s="39" t="s">
        <v>2808</v>
      </c>
    </row>
    <row r="346" spans="1:16" ht="25.5">
      <c r="A346" t="s">
        <v>49</v>
      </c>
      <c s="34" t="s">
        <v>1328</v>
      </c>
      <c s="34" t="s">
        <v>2809</v>
      </c>
      <c s="35" t="s">
        <v>5</v>
      </c>
      <c s="6" t="s">
        <v>2810</v>
      </c>
      <c s="36" t="s">
        <v>73</v>
      </c>
      <c s="37">
        <v>1</v>
      </c>
      <c s="36">
        <v>0</v>
      </c>
      <c s="36">
        <f>ROUND(G346*H346,6)</f>
      </c>
      <c r="L346" s="38">
        <v>0</v>
      </c>
      <c s="32">
        <f>ROUND(ROUND(L346,2)*ROUND(G346,3),2)</f>
      </c>
      <c s="36" t="s">
        <v>104</v>
      </c>
      <c>
        <f>(M346*21)/100</f>
      </c>
      <c t="s">
        <v>27</v>
      </c>
    </row>
    <row r="347" spans="1:5" ht="12.75">
      <c r="A347" s="35" t="s">
        <v>55</v>
      </c>
      <c r="E347" s="39" t="s">
        <v>5</v>
      </c>
    </row>
    <row r="348" spans="1:5" ht="25.5">
      <c r="A348" s="35" t="s">
        <v>57</v>
      </c>
      <c r="E348" s="40" t="s">
        <v>2130</v>
      </c>
    </row>
    <row r="349" spans="1:5" ht="38.25">
      <c r="A349" t="s">
        <v>58</v>
      </c>
      <c r="E349" s="39" t="s">
        <v>2679</v>
      </c>
    </row>
    <row r="350" spans="1:16" ht="25.5">
      <c r="A350" t="s">
        <v>49</v>
      </c>
      <c s="34" t="s">
        <v>1330</v>
      </c>
      <c s="34" t="s">
        <v>2811</v>
      </c>
      <c s="35" t="s">
        <v>5</v>
      </c>
      <c s="6" t="s">
        <v>2812</v>
      </c>
      <c s="36" t="s">
        <v>73</v>
      </c>
      <c s="37">
        <v>1</v>
      </c>
      <c s="36">
        <v>0</v>
      </c>
      <c s="36">
        <f>ROUND(G350*H350,6)</f>
      </c>
      <c r="L350" s="38">
        <v>0</v>
      </c>
      <c s="32">
        <f>ROUND(ROUND(L350,2)*ROUND(G350,3),2)</f>
      </c>
      <c s="36" t="s">
        <v>104</v>
      </c>
      <c>
        <f>(M350*21)/100</f>
      </c>
      <c t="s">
        <v>27</v>
      </c>
    </row>
    <row r="351" spans="1:5" ht="12.75">
      <c r="A351" s="35" t="s">
        <v>55</v>
      </c>
      <c r="E351" s="39" t="s">
        <v>5</v>
      </c>
    </row>
    <row r="352" spans="1:5" ht="25.5">
      <c r="A352" s="35" t="s">
        <v>57</v>
      </c>
      <c r="E352" s="40" t="s">
        <v>2130</v>
      </c>
    </row>
    <row r="353" spans="1:5" ht="38.25">
      <c r="A353" t="s">
        <v>58</v>
      </c>
      <c r="E353" s="39" t="s">
        <v>2682</v>
      </c>
    </row>
    <row r="354" spans="1:16" ht="25.5">
      <c r="A354" t="s">
        <v>49</v>
      </c>
      <c s="34" t="s">
        <v>1332</v>
      </c>
      <c s="34" t="s">
        <v>2813</v>
      </c>
      <c s="35" t="s">
        <v>5</v>
      </c>
      <c s="6" t="s">
        <v>2814</v>
      </c>
      <c s="36" t="s">
        <v>73</v>
      </c>
      <c s="37">
        <v>3</v>
      </c>
      <c s="36">
        <v>0</v>
      </c>
      <c s="36">
        <f>ROUND(G354*H354,6)</f>
      </c>
      <c r="L354" s="38">
        <v>0</v>
      </c>
      <c s="32">
        <f>ROUND(ROUND(L354,2)*ROUND(G354,3),2)</f>
      </c>
      <c s="36" t="s">
        <v>104</v>
      </c>
      <c>
        <f>(M354*21)/100</f>
      </c>
      <c t="s">
        <v>27</v>
      </c>
    </row>
    <row r="355" spans="1:5" ht="12.75">
      <c r="A355" s="35" t="s">
        <v>55</v>
      </c>
      <c r="E355" s="39" t="s">
        <v>5</v>
      </c>
    </row>
    <row r="356" spans="1:5" ht="25.5">
      <c r="A356" s="35" t="s">
        <v>57</v>
      </c>
      <c r="E356" s="40" t="s">
        <v>2381</v>
      </c>
    </row>
    <row r="357" spans="1:5" ht="38.25">
      <c r="A357" t="s">
        <v>58</v>
      </c>
      <c r="E357" s="39" t="s">
        <v>2685</v>
      </c>
    </row>
    <row r="358" spans="1:16" ht="25.5">
      <c r="A358" t="s">
        <v>49</v>
      </c>
      <c s="34" t="s">
        <v>1334</v>
      </c>
      <c s="34" t="s">
        <v>2815</v>
      </c>
      <c s="35" t="s">
        <v>5</v>
      </c>
      <c s="6" t="s">
        <v>2816</v>
      </c>
      <c s="36" t="s">
        <v>73</v>
      </c>
      <c s="37">
        <v>1</v>
      </c>
      <c s="36">
        <v>0</v>
      </c>
      <c s="36">
        <f>ROUND(G358*H358,6)</f>
      </c>
      <c r="L358" s="38">
        <v>0</v>
      </c>
      <c s="32">
        <f>ROUND(ROUND(L358,2)*ROUND(G358,3),2)</f>
      </c>
      <c s="36" t="s">
        <v>104</v>
      </c>
      <c>
        <f>(M358*21)/100</f>
      </c>
      <c t="s">
        <v>27</v>
      </c>
    </row>
    <row r="359" spans="1:5" ht="12.75">
      <c r="A359" s="35" t="s">
        <v>55</v>
      </c>
      <c r="E359" s="39" t="s">
        <v>5</v>
      </c>
    </row>
    <row r="360" spans="1:5" ht="25.5">
      <c r="A360" s="35" t="s">
        <v>57</v>
      </c>
      <c r="E360" s="40" t="s">
        <v>2130</v>
      </c>
    </row>
    <row r="361" spans="1:5" ht="38.25">
      <c r="A361" t="s">
        <v>58</v>
      </c>
      <c r="E361" s="39" t="s">
        <v>2688</v>
      </c>
    </row>
    <row r="362" spans="1:16" ht="25.5">
      <c r="A362" t="s">
        <v>49</v>
      </c>
      <c s="34" t="s">
        <v>1337</v>
      </c>
      <c s="34" t="s">
        <v>2817</v>
      </c>
      <c s="35" t="s">
        <v>5</v>
      </c>
      <c s="6" t="s">
        <v>2818</v>
      </c>
      <c s="36" t="s">
        <v>73</v>
      </c>
      <c s="37">
        <v>3</v>
      </c>
      <c s="36">
        <v>0</v>
      </c>
      <c s="36">
        <f>ROUND(G362*H362,6)</f>
      </c>
      <c r="L362" s="38">
        <v>0</v>
      </c>
      <c s="32">
        <f>ROUND(ROUND(L362,2)*ROUND(G362,3),2)</f>
      </c>
      <c s="36" t="s">
        <v>104</v>
      </c>
      <c>
        <f>(M362*21)/100</f>
      </c>
      <c t="s">
        <v>27</v>
      </c>
    </row>
    <row r="363" spans="1:5" ht="12.75">
      <c r="A363" s="35" t="s">
        <v>55</v>
      </c>
      <c r="E363" s="39" t="s">
        <v>5</v>
      </c>
    </row>
    <row r="364" spans="1:5" ht="25.5">
      <c r="A364" s="35" t="s">
        <v>57</v>
      </c>
      <c r="E364" s="40" t="s">
        <v>2381</v>
      </c>
    </row>
    <row r="365" spans="1:5" ht="38.25">
      <c r="A365" t="s">
        <v>58</v>
      </c>
      <c r="E365" s="39" t="s">
        <v>2691</v>
      </c>
    </row>
    <row r="366" spans="1:16" ht="25.5">
      <c r="A366" t="s">
        <v>49</v>
      </c>
      <c s="34" t="s">
        <v>1340</v>
      </c>
      <c s="34" t="s">
        <v>2819</v>
      </c>
      <c s="35" t="s">
        <v>5</v>
      </c>
      <c s="6" t="s">
        <v>2820</v>
      </c>
      <c s="36" t="s">
        <v>73</v>
      </c>
      <c s="37">
        <v>1</v>
      </c>
      <c s="36">
        <v>0</v>
      </c>
      <c s="36">
        <f>ROUND(G366*H366,6)</f>
      </c>
      <c r="L366" s="38">
        <v>0</v>
      </c>
      <c s="32">
        <f>ROUND(ROUND(L366,2)*ROUND(G366,3),2)</f>
      </c>
      <c s="36" t="s">
        <v>104</v>
      </c>
      <c>
        <f>(M366*21)/100</f>
      </c>
      <c t="s">
        <v>27</v>
      </c>
    </row>
    <row r="367" spans="1:5" ht="12.75">
      <c r="A367" s="35" t="s">
        <v>55</v>
      </c>
      <c r="E367" s="39" t="s">
        <v>5</v>
      </c>
    </row>
    <row r="368" spans="1:5" ht="25.5">
      <c r="A368" s="35" t="s">
        <v>57</v>
      </c>
      <c r="E368" s="40" t="s">
        <v>2130</v>
      </c>
    </row>
    <row r="369" spans="1:5" ht="38.25">
      <c r="A369" t="s">
        <v>58</v>
      </c>
      <c r="E369" s="39" t="s">
        <v>2694</v>
      </c>
    </row>
    <row r="370" spans="1:16" ht="25.5">
      <c r="A370" t="s">
        <v>49</v>
      </c>
      <c s="34" t="s">
        <v>1342</v>
      </c>
      <c s="34" t="s">
        <v>2821</v>
      </c>
      <c s="35" t="s">
        <v>5</v>
      </c>
      <c s="6" t="s">
        <v>2822</v>
      </c>
      <c s="36" t="s">
        <v>73</v>
      </c>
      <c s="37">
        <v>1</v>
      </c>
      <c s="36">
        <v>0</v>
      </c>
      <c s="36">
        <f>ROUND(G370*H370,6)</f>
      </c>
      <c r="L370" s="38">
        <v>0</v>
      </c>
      <c s="32">
        <f>ROUND(ROUND(L370,2)*ROUND(G370,3),2)</f>
      </c>
      <c s="36" t="s">
        <v>104</v>
      </c>
      <c>
        <f>(M370*21)/100</f>
      </c>
      <c t="s">
        <v>27</v>
      </c>
    </row>
    <row r="371" spans="1:5" ht="12.75">
      <c r="A371" s="35" t="s">
        <v>55</v>
      </c>
      <c r="E371" s="39" t="s">
        <v>5</v>
      </c>
    </row>
    <row r="372" spans="1:5" ht="25.5">
      <c r="A372" s="35" t="s">
        <v>57</v>
      </c>
      <c r="E372" s="40" t="s">
        <v>2130</v>
      </c>
    </row>
    <row r="373" spans="1:5" ht="38.25">
      <c r="A373" t="s">
        <v>58</v>
      </c>
      <c r="E373" s="39" t="s">
        <v>2697</v>
      </c>
    </row>
    <row r="374" spans="1:16" ht="25.5">
      <c r="A374" t="s">
        <v>49</v>
      </c>
      <c s="34" t="s">
        <v>1345</v>
      </c>
      <c s="34" t="s">
        <v>2823</v>
      </c>
      <c s="35" t="s">
        <v>5</v>
      </c>
      <c s="6" t="s">
        <v>2824</v>
      </c>
      <c s="36" t="s">
        <v>73</v>
      </c>
      <c s="37">
        <v>2</v>
      </c>
      <c s="36">
        <v>0</v>
      </c>
      <c s="36">
        <f>ROUND(G374*H374,6)</f>
      </c>
      <c r="L374" s="38">
        <v>0</v>
      </c>
      <c s="32">
        <f>ROUND(ROUND(L374,2)*ROUND(G374,3),2)</f>
      </c>
      <c s="36" t="s">
        <v>104</v>
      </c>
      <c>
        <f>(M374*21)/100</f>
      </c>
      <c t="s">
        <v>27</v>
      </c>
    </row>
    <row r="375" spans="1:5" ht="12.75">
      <c r="A375" s="35" t="s">
        <v>55</v>
      </c>
      <c r="E375" s="39" t="s">
        <v>5</v>
      </c>
    </row>
    <row r="376" spans="1:5" ht="25.5">
      <c r="A376" s="35" t="s">
        <v>57</v>
      </c>
      <c r="E376" s="40" t="s">
        <v>2119</v>
      </c>
    </row>
    <row r="377" spans="1:5" ht="38.25">
      <c r="A377" t="s">
        <v>58</v>
      </c>
      <c r="E377" s="39" t="s">
        <v>2825</v>
      </c>
    </row>
    <row r="378" spans="1:16" ht="25.5">
      <c r="A378" t="s">
        <v>49</v>
      </c>
      <c s="34" t="s">
        <v>1347</v>
      </c>
      <c s="34" t="s">
        <v>2826</v>
      </c>
      <c s="35" t="s">
        <v>5</v>
      </c>
      <c s="6" t="s">
        <v>2827</v>
      </c>
      <c s="36" t="s">
        <v>73</v>
      </c>
      <c s="37">
        <v>2</v>
      </c>
      <c s="36">
        <v>0</v>
      </c>
      <c s="36">
        <f>ROUND(G378*H378,6)</f>
      </c>
      <c r="L378" s="38">
        <v>0</v>
      </c>
      <c s="32">
        <f>ROUND(ROUND(L378,2)*ROUND(G378,3),2)</f>
      </c>
      <c s="36" t="s">
        <v>104</v>
      </c>
      <c>
        <f>(M378*21)/100</f>
      </c>
      <c t="s">
        <v>27</v>
      </c>
    </row>
    <row r="379" spans="1:5" ht="12.75">
      <c r="A379" s="35" t="s">
        <v>55</v>
      </c>
      <c r="E379" s="39" t="s">
        <v>5</v>
      </c>
    </row>
    <row r="380" spans="1:5" ht="25.5">
      <c r="A380" s="35" t="s">
        <v>57</v>
      </c>
      <c r="E380" s="40" t="s">
        <v>2119</v>
      </c>
    </row>
    <row r="381" spans="1:5" ht="38.25">
      <c r="A381" t="s">
        <v>58</v>
      </c>
      <c r="E381" s="39" t="s">
        <v>2828</v>
      </c>
    </row>
    <row r="382" spans="1:16" ht="12.75">
      <c r="A382" t="s">
        <v>49</v>
      </c>
      <c s="34" t="s">
        <v>1350</v>
      </c>
      <c s="34" t="s">
        <v>2829</v>
      </c>
      <c s="35" t="s">
        <v>5</v>
      </c>
      <c s="6" t="s">
        <v>2830</v>
      </c>
      <c s="36" t="s">
        <v>73</v>
      </c>
      <c s="37">
        <v>1</v>
      </c>
      <c s="36">
        <v>0</v>
      </c>
      <c s="36">
        <f>ROUND(G382*H382,6)</f>
      </c>
      <c r="L382" s="38">
        <v>0</v>
      </c>
      <c s="32">
        <f>ROUND(ROUND(L382,2)*ROUND(G382,3),2)</f>
      </c>
      <c s="36" t="s">
        <v>104</v>
      </c>
      <c>
        <f>(M382*21)/100</f>
      </c>
      <c t="s">
        <v>27</v>
      </c>
    </row>
    <row r="383" spans="1:5" ht="12.75">
      <c r="A383" s="35" t="s">
        <v>55</v>
      </c>
      <c r="E383" s="39" t="s">
        <v>5</v>
      </c>
    </row>
    <row r="384" spans="1:5" ht="25.5">
      <c r="A384" s="35" t="s">
        <v>57</v>
      </c>
      <c r="E384" s="40" t="s">
        <v>2130</v>
      </c>
    </row>
    <row r="385" spans="1:5" ht="25.5">
      <c r="A385" t="s">
        <v>58</v>
      </c>
      <c r="E385" s="39" t="s">
        <v>2700</v>
      </c>
    </row>
    <row r="386" spans="1:16" ht="25.5">
      <c r="A386" t="s">
        <v>49</v>
      </c>
      <c s="34" t="s">
        <v>1352</v>
      </c>
      <c s="34" t="s">
        <v>2831</v>
      </c>
      <c s="35" t="s">
        <v>50</v>
      </c>
      <c s="6" t="s">
        <v>2832</v>
      </c>
      <c s="36" t="s">
        <v>73</v>
      </c>
      <c s="37">
        <v>1</v>
      </c>
      <c s="36">
        <v>0</v>
      </c>
      <c s="36">
        <f>ROUND(G386*H386,6)</f>
      </c>
      <c r="L386" s="38">
        <v>0</v>
      </c>
      <c s="32">
        <f>ROUND(ROUND(L386,2)*ROUND(G386,3),2)</f>
      </c>
      <c s="36" t="s">
        <v>104</v>
      </c>
      <c>
        <f>(M386*21)/100</f>
      </c>
      <c t="s">
        <v>27</v>
      </c>
    </row>
    <row r="387" spans="1:5" ht="12.75">
      <c r="A387" s="35" t="s">
        <v>55</v>
      </c>
      <c r="E387" s="39" t="s">
        <v>5</v>
      </c>
    </row>
    <row r="388" spans="1:5" ht="25.5">
      <c r="A388" s="35" t="s">
        <v>57</v>
      </c>
      <c r="E388" s="40" t="s">
        <v>2130</v>
      </c>
    </row>
    <row r="389" spans="1:5" ht="38.25">
      <c r="A389" t="s">
        <v>58</v>
      </c>
      <c r="E389" s="39" t="s">
        <v>2833</v>
      </c>
    </row>
    <row r="390" spans="1:16" ht="12.75">
      <c r="A390" t="s">
        <v>49</v>
      </c>
      <c s="34" t="s">
        <v>1355</v>
      </c>
      <c s="34" t="s">
        <v>2831</v>
      </c>
      <c s="35" t="s">
        <v>27</v>
      </c>
      <c s="6" t="s">
        <v>2834</v>
      </c>
      <c s="36" t="s">
        <v>73</v>
      </c>
      <c s="37">
        <v>2</v>
      </c>
      <c s="36">
        <v>0</v>
      </c>
      <c s="36">
        <f>ROUND(G390*H390,6)</f>
      </c>
      <c r="L390" s="38">
        <v>0</v>
      </c>
      <c s="32">
        <f>ROUND(ROUND(L390,2)*ROUND(G390,3),2)</f>
      </c>
      <c s="36" t="s">
        <v>104</v>
      </c>
      <c>
        <f>(M390*21)/100</f>
      </c>
      <c t="s">
        <v>27</v>
      </c>
    </row>
    <row r="391" spans="1:5" ht="12.75">
      <c r="A391" s="35" t="s">
        <v>55</v>
      </c>
      <c r="E391" s="39" t="s">
        <v>5</v>
      </c>
    </row>
    <row r="392" spans="1:5" ht="25.5">
      <c r="A392" s="35" t="s">
        <v>57</v>
      </c>
      <c r="E392" s="40" t="s">
        <v>2119</v>
      </c>
    </row>
    <row r="393" spans="1:5" ht="25.5">
      <c r="A393" t="s">
        <v>58</v>
      </c>
      <c r="E393" s="39" t="s">
        <v>2835</v>
      </c>
    </row>
    <row r="394" spans="1:16" ht="12.75">
      <c r="A394" t="s">
        <v>49</v>
      </c>
      <c s="34" t="s">
        <v>1357</v>
      </c>
      <c s="34" t="s">
        <v>2836</v>
      </c>
      <c s="35" t="s">
        <v>5</v>
      </c>
      <c s="6" t="s">
        <v>2837</v>
      </c>
      <c s="36" t="s">
        <v>73</v>
      </c>
      <c s="37">
        <v>1</v>
      </c>
      <c s="36">
        <v>0</v>
      </c>
      <c s="36">
        <f>ROUND(G394*H394,6)</f>
      </c>
      <c r="L394" s="38">
        <v>0</v>
      </c>
      <c s="32">
        <f>ROUND(ROUND(L394,2)*ROUND(G394,3),2)</f>
      </c>
      <c s="36" t="s">
        <v>104</v>
      </c>
      <c>
        <f>(M394*21)/100</f>
      </c>
      <c t="s">
        <v>27</v>
      </c>
    </row>
    <row r="395" spans="1:5" ht="12.75">
      <c r="A395" s="35" t="s">
        <v>55</v>
      </c>
      <c r="E395" s="39" t="s">
        <v>5</v>
      </c>
    </row>
    <row r="396" spans="1:5" ht="25.5">
      <c r="A396" s="35" t="s">
        <v>57</v>
      </c>
      <c r="E396" s="40" t="s">
        <v>2130</v>
      </c>
    </row>
    <row r="397" spans="1:5" ht="25.5">
      <c r="A397" t="s">
        <v>58</v>
      </c>
      <c r="E397" s="39" t="s">
        <v>2706</v>
      </c>
    </row>
    <row r="398" spans="1:16" ht="12.75">
      <c r="A398" t="s">
        <v>49</v>
      </c>
      <c s="34" t="s">
        <v>1360</v>
      </c>
      <c s="34" t="s">
        <v>2838</v>
      </c>
      <c s="35" t="s">
        <v>5</v>
      </c>
      <c s="6" t="s">
        <v>2839</v>
      </c>
      <c s="36" t="s">
        <v>73</v>
      </c>
      <c s="37">
        <v>2</v>
      </c>
      <c s="36">
        <v>0</v>
      </c>
      <c s="36">
        <f>ROUND(G398*H398,6)</f>
      </c>
      <c r="L398" s="38">
        <v>0</v>
      </c>
      <c s="32">
        <f>ROUND(ROUND(L398,2)*ROUND(G398,3),2)</f>
      </c>
      <c s="36" t="s">
        <v>104</v>
      </c>
      <c>
        <f>(M398*21)/100</f>
      </c>
      <c t="s">
        <v>27</v>
      </c>
    </row>
    <row r="399" spans="1:5" ht="12.75">
      <c r="A399" s="35" t="s">
        <v>55</v>
      </c>
      <c r="E399" s="39" t="s">
        <v>5</v>
      </c>
    </row>
    <row r="400" spans="1:5" ht="25.5">
      <c r="A400" s="35" t="s">
        <v>57</v>
      </c>
      <c r="E400" s="40" t="s">
        <v>2119</v>
      </c>
    </row>
    <row r="401" spans="1:5" ht="25.5">
      <c r="A401" t="s">
        <v>58</v>
      </c>
      <c r="E401" s="39" t="s">
        <v>2840</v>
      </c>
    </row>
    <row r="402" spans="1:16" ht="12.75">
      <c r="A402" t="s">
        <v>49</v>
      </c>
      <c s="34" t="s">
        <v>1362</v>
      </c>
      <c s="34" t="s">
        <v>2841</v>
      </c>
      <c s="35" t="s">
        <v>5</v>
      </c>
      <c s="6" t="s">
        <v>2842</v>
      </c>
      <c s="36" t="s">
        <v>69</v>
      </c>
      <c s="37">
        <v>1</v>
      </c>
      <c s="36">
        <v>0</v>
      </c>
      <c s="36">
        <f>ROUND(G402*H402,6)</f>
      </c>
      <c r="L402" s="38">
        <v>0</v>
      </c>
      <c s="32">
        <f>ROUND(ROUND(L402,2)*ROUND(G402,3),2)</f>
      </c>
      <c s="36" t="s">
        <v>104</v>
      </c>
      <c>
        <f>(M402*21)/100</f>
      </c>
      <c t="s">
        <v>27</v>
      </c>
    </row>
    <row r="403" spans="1:5" ht="12.75">
      <c r="A403" s="35" t="s">
        <v>55</v>
      </c>
      <c r="E403" s="39" t="s">
        <v>5</v>
      </c>
    </row>
    <row r="404" spans="1:5" ht="25.5">
      <c r="A404" s="35" t="s">
        <v>57</v>
      </c>
      <c r="E404" s="40" t="s">
        <v>2130</v>
      </c>
    </row>
    <row r="405" spans="1:5" ht="25.5">
      <c r="A405" t="s">
        <v>58</v>
      </c>
      <c r="E405" s="39" t="s">
        <v>2843</v>
      </c>
    </row>
    <row r="406" spans="1:16" ht="12.75">
      <c r="A406" t="s">
        <v>49</v>
      </c>
      <c s="34" t="s">
        <v>1365</v>
      </c>
      <c s="34" t="s">
        <v>2844</v>
      </c>
      <c s="35" t="s">
        <v>5</v>
      </c>
      <c s="6" t="s">
        <v>2711</v>
      </c>
      <c s="36" t="s">
        <v>73</v>
      </c>
      <c s="37">
        <v>2</v>
      </c>
      <c s="36">
        <v>0</v>
      </c>
      <c s="36">
        <f>ROUND(G406*H406,6)</f>
      </c>
      <c r="L406" s="38">
        <v>0</v>
      </c>
      <c s="32">
        <f>ROUND(ROUND(L406,2)*ROUND(G406,3),2)</f>
      </c>
      <c s="36" t="s">
        <v>104</v>
      </c>
      <c>
        <f>(M406*21)/100</f>
      </c>
      <c t="s">
        <v>27</v>
      </c>
    </row>
    <row r="407" spans="1:5" ht="12.75">
      <c r="A407" s="35" t="s">
        <v>55</v>
      </c>
      <c r="E407" s="39" t="s">
        <v>5</v>
      </c>
    </row>
    <row r="408" spans="1:5" ht="25.5">
      <c r="A408" s="35" t="s">
        <v>57</v>
      </c>
      <c r="E408" s="40" t="s">
        <v>2119</v>
      </c>
    </row>
    <row r="409" spans="1:5" ht="38.25">
      <c r="A409" t="s">
        <v>58</v>
      </c>
      <c r="E409" s="39" t="s">
        <v>2712</v>
      </c>
    </row>
    <row r="410" spans="1:16" ht="12.75">
      <c r="A410" t="s">
        <v>49</v>
      </c>
      <c s="34" t="s">
        <v>1367</v>
      </c>
      <c s="34" t="s">
        <v>2845</v>
      </c>
      <c s="35" t="s">
        <v>5</v>
      </c>
      <c s="6" t="s">
        <v>2846</v>
      </c>
      <c s="36" t="s">
        <v>73</v>
      </c>
      <c s="37">
        <v>1</v>
      </c>
      <c s="36">
        <v>0</v>
      </c>
      <c s="36">
        <f>ROUND(G410*H410,6)</f>
      </c>
      <c r="L410" s="38">
        <v>0</v>
      </c>
      <c s="32">
        <f>ROUND(ROUND(L410,2)*ROUND(G410,3),2)</f>
      </c>
      <c s="36" t="s">
        <v>104</v>
      </c>
      <c>
        <f>(M410*21)/100</f>
      </c>
      <c t="s">
        <v>27</v>
      </c>
    </row>
    <row r="411" spans="1:5" ht="12.75">
      <c r="A411" s="35" t="s">
        <v>55</v>
      </c>
      <c r="E411" s="39" t="s">
        <v>5</v>
      </c>
    </row>
    <row r="412" spans="1:5" ht="25.5">
      <c r="A412" s="35" t="s">
        <v>57</v>
      </c>
      <c r="E412" s="40" t="s">
        <v>2130</v>
      </c>
    </row>
    <row r="413" spans="1:5" ht="38.25">
      <c r="A413" t="s">
        <v>58</v>
      </c>
      <c r="E413" s="39" t="s">
        <v>2847</v>
      </c>
    </row>
    <row r="414" spans="1:16" ht="12.75">
      <c r="A414" t="s">
        <v>49</v>
      </c>
      <c s="34" t="s">
        <v>1370</v>
      </c>
      <c s="34" t="s">
        <v>2848</v>
      </c>
      <c s="35" t="s">
        <v>5</v>
      </c>
      <c s="6" t="s">
        <v>2849</v>
      </c>
      <c s="36" t="s">
        <v>73</v>
      </c>
      <c s="37">
        <v>2</v>
      </c>
      <c s="36">
        <v>0</v>
      </c>
      <c s="36">
        <f>ROUND(G414*H414,6)</f>
      </c>
      <c r="L414" s="38">
        <v>0</v>
      </c>
      <c s="32">
        <f>ROUND(ROUND(L414,2)*ROUND(G414,3),2)</f>
      </c>
      <c s="36" t="s">
        <v>104</v>
      </c>
      <c>
        <f>(M414*21)/100</f>
      </c>
      <c t="s">
        <v>27</v>
      </c>
    </row>
    <row r="415" spans="1:5" ht="12.75">
      <c r="A415" s="35" t="s">
        <v>55</v>
      </c>
      <c r="E415" s="39" t="s">
        <v>5</v>
      </c>
    </row>
    <row r="416" spans="1:5" ht="25.5">
      <c r="A416" s="35" t="s">
        <v>57</v>
      </c>
      <c r="E416" s="40" t="s">
        <v>2119</v>
      </c>
    </row>
    <row r="417" spans="1:5" ht="38.25">
      <c r="A417" t="s">
        <v>58</v>
      </c>
      <c r="E417" s="39" t="s">
        <v>2850</v>
      </c>
    </row>
    <row r="418" spans="1:16" ht="12.75">
      <c r="A418" t="s">
        <v>49</v>
      </c>
      <c s="34" t="s">
        <v>1372</v>
      </c>
      <c s="34" t="s">
        <v>2851</v>
      </c>
      <c s="35" t="s">
        <v>5</v>
      </c>
      <c s="6" t="s">
        <v>2852</v>
      </c>
      <c s="36" t="s">
        <v>69</v>
      </c>
      <c s="37">
        <v>2</v>
      </c>
      <c s="36">
        <v>0</v>
      </c>
      <c s="36">
        <f>ROUND(G418*H418,6)</f>
      </c>
      <c r="L418" s="38">
        <v>0</v>
      </c>
      <c s="32">
        <f>ROUND(ROUND(L418,2)*ROUND(G418,3),2)</f>
      </c>
      <c s="36" t="s">
        <v>104</v>
      </c>
      <c>
        <f>(M418*21)/100</f>
      </c>
      <c t="s">
        <v>27</v>
      </c>
    </row>
    <row r="419" spans="1:5" ht="12.75">
      <c r="A419" s="35" t="s">
        <v>55</v>
      </c>
      <c r="E419" s="39" t="s">
        <v>5</v>
      </c>
    </row>
    <row r="420" spans="1:5" ht="25.5">
      <c r="A420" s="35" t="s">
        <v>57</v>
      </c>
      <c r="E420" s="40" t="s">
        <v>2119</v>
      </c>
    </row>
    <row r="421" spans="1:5" ht="38.25">
      <c r="A421" t="s">
        <v>58</v>
      </c>
      <c r="E421" s="39" t="s">
        <v>2853</v>
      </c>
    </row>
    <row r="422" spans="1:16" ht="12.75">
      <c r="A422" t="s">
        <v>49</v>
      </c>
      <c s="34" t="s">
        <v>1375</v>
      </c>
      <c s="34" t="s">
        <v>2854</v>
      </c>
      <c s="35" t="s">
        <v>50</v>
      </c>
      <c s="6" t="s">
        <v>2720</v>
      </c>
      <c s="36" t="s">
        <v>64</v>
      </c>
      <c s="37">
        <v>17</v>
      </c>
      <c s="36">
        <v>0</v>
      </c>
      <c s="36">
        <f>ROUND(G422*H422,6)</f>
      </c>
      <c r="L422" s="38">
        <v>0</v>
      </c>
      <c s="32">
        <f>ROUND(ROUND(L422,2)*ROUND(G422,3),2)</f>
      </c>
      <c s="36" t="s">
        <v>104</v>
      </c>
      <c>
        <f>(M422*21)/100</f>
      </c>
      <c t="s">
        <v>27</v>
      </c>
    </row>
    <row r="423" spans="1:5" ht="12.75">
      <c r="A423" s="35" t="s">
        <v>55</v>
      </c>
      <c r="E423" s="39" t="s">
        <v>5</v>
      </c>
    </row>
    <row r="424" spans="1:5" ht="25.5">
      <c r="A424" s="35" t="s">
        <v>57</v>
      </c>
      <c r="E424" s="40" t="s">
        <v>2855</v>
      </c>
    </row>
    <row r="425" spans="1:5" ht="25.5">
      <c r="A425" t="s">
        <v>58</v>
      </c>
      <c r="E425" s="39" t="s">
        <v>2722</v>
      </c>
    </row>
    <row r="426" spans="1:16" ht="12.75">
      <c r="A426" t="s">
        <v>49</v>
      </c>
      <c s="34" t="s">
        <v>1379</v>
      </c>
      <c s="34" t="s">
        <v>2854</v>
      </c>
      <c s="35" t="s">
        <v>27</v>
      </c>
      <c s="6" t="s">
        <v>2724</v>
      </c>
      <c s="36" t="s">
        <v>64</v>
      </c>
      <c s="37">
        <v>10</v>
      </c>
      <c s="36">
        <v>0</v>
      </c>
      <c s="36">
        <f>ROUND(G426*H426,6)</f>
      </c>
      <c r="L426" s="38">
        <v>0</v>
      </c>
      <c s="32">
        <f>ROUND(ROUND(L426,2)*ROUND(G426,3),2)</f>
      </c>
      <c s="36" t="s">
        <v>104</v>
      </c>
      <c>
        <f>(M426*21)/100</f>
      </c>
      <c t="s">
        <v>27</v>
      </c>
    </row>
    <row r="427" spans="1:5" ht="12.75">
      <c r="A427" s="35" t="s">
        <v>55</v>
      </c>
      <c r="E427" s="39" t="s">
        <v>5</v>
      </c>
    </row>
    <row r="428" spans="1:5" ht="25.5">
      <c r="A428" s="35" t="s">
        <v>57</v>
      </c>
      <c r="E428" s="40" t="s">
        <v>2607</v>
      </c>
    </row>
    <row r="429" spans="1:5" ht="25.5">
      <c r="A429" t="s">
        <v>58</v>
      </c>
      <c r="E429" s="39" t="s">
        <v>2725</v>
      </c>
    </row>
    <row r="430" spans="1:16" ht="12.75">
      <c r="A430" t="s">
        <v>49</v>
      </c>
      <c s="34" t="s">
        <v>1382</v>
      </c>
      <c s="34" t="s">
        <v>2854</v>
      </c>
      <c s="35" t="s">
        <v>26</v>
      </c>
      <c s="6" t="s">
        <v>2727</v>
      </c>
      <c s="36" t="s">
        <v>64</v>
      </c>
      <c s="37">
        <v>2</v>
      </c>
      <c s="36">
        <v>0</v>
      </c>
      <c s="36">
        <f>ROUND(G430*H430,6)</f>
      </c>
      <c r="L430" s="38">
        <v>0</v>
      </c>
      <c s="32">
        <f>ROUND(ROUND(L430,2)*ROUND(G430,3),2)</f>
      </c>
      <c s="36" t="s">
        <v>104</v>
      </c>
      <c>
        <f>(M430*21)/100</f>
      </c>
      <c t="s">
        <v>27</v>
      </c>
    </row>
    <row r="431" spans="1:5" ht="12.75">
      <c r="A431" s="35" t="s">
        <v>55</v>
      </c>
      <c r="E431" s="39" t="s">
        <v>5</v>
      </c>
    </row>
    <row r="432" spans="1:5" ht="25.5">
      <c r="A432" s="35" t="s">
        <v>57</v>
      </c>
      <c r="E432" s="40" t="s">
        <v>2856</v>
      </c>
    </row>
    <row r="433" spans="1:5" ht="25.5">
      <c r="A433" t="s">
        <v>58</v>
      </c>
      <c r="E433" s="39" t="s">
        <v>2729</v>
      </c>
    </row>
    <row r="434" spans="1:16" ht="12.75">
      <c r="A434" t="s">
        <v>49</v>
      </c>
      <c s="34" t="s">
        <v>1385</v>
      </c>
      <c s="34" t="s">
        <v>2854</v>
      </c>
      <c s="35" t="s">
        <v>66</v>
      </c>
      <c s="6" t="s">
        <v>2731</v>
      </c>
      <c s="36" t="s">
        <v>64</v>
      </c>
      <c s="37">
        <v>3</v>
      </c>
      <c s="36">
        <v>0</v>
      </c>
      <c s="36">
        <f>ROUND(G434*H434,6)</f>
      </c>
      <c r="L434" s="38">
        <v>0</v>
      </c>
      <c s="32">
        <f>ROUND(ROUND(L434,2)*ROUND(G434,3),2)</f>
      </c>
      <c s="36" t="s">
        <v>104</v>
      </c>
      <c>
        <f>(M434*21)/100</f>
      </c>
      <c t="s">
        <v>27</v>
      </c>
    </row>
    <row r="435" spans="1:5" ht="12.75">
      <c r="A435" s="35" t="s">
        <v>55</v>
      </c>
      <c r="E435" s="39" t="s">
        <v>5</v>
      </c>
    </row>
    <row r="436" spans="1:5" ht="25.5">
      <c r="A436" s="35" t="s">
        <v>57</v>
      </c>
      <c r="E436" s="40" t="s">
        <v>2728</v>
      </c>
    </row>
    <row r="437" spans="1:5" ht="25.5">
      <c r="A437" t="s">
        <v>58</v>
      </c>
      <c r="E437" s="39" t="s">
        <v>2733</v>
      </c>
    </row>
    <row r="438" spans="1:16" ht="12.75">
      <c r="A438" t="s">
        <v>49</v>
      </c>
      <c s="34" t="s">
        <v>1388</v>
      </c>
      <c s="34" t="s">
        <v>2857</v>
      </c>
      <c s="35" t="s">
        <v>50</v>
      </c>
      <c s="6" t="s">
        <v>2735</v>
      </c>
      <c s="36" t="s">
        <v>64</v>
      </c>
      <c s="37">
        <v>50</v>
      </c>
      <c s="36">
        <v>0</v>
      </c>
      <c s="36">
        <f>ROUND(G438*H438,6)</f>
      </c>
      <c r="L438" s="38">
        <v>0</v>
      </c>
      <c s="32">
        <f>ROUND(ROUND(L438,2)*ROUND(G438,3),2)</f>
      </c>
      <c s="36" t="s">
        <v>104</v>
      </c>
      <c>
        <f>(M438*21)/100</f>
      </c>
      <c t="s">
        <v>27</v>
      </c>
    </row>
    <row r="439" spans="1:5" ht="12.75">
      <c r="A439" s="35" t="s">
        <v>55</v>
      </c>
      <c r="E439" s="39" t="s">
        <v>5</v>
      </c>
    </row>
    <row r="440" spans="1:5" ht="25.5">
      <c r="A440" s="35" t="s">
        <v>57</v>
      </c>
      <c r="E440" s="40" t="s">
        <v>2858</v>
      </c>
    </row>
    <row r="441" spans="1:5" ht="38.25">
      <c r="A441" t="s">
        <v>58</v>
      </c>
      <c r="E441" s="39" t="s">
        <v>2737</v>
      </c>
    </row>
    <row r="442" spans="1:16" ht="12.75">
      <c r="A442" t="s">
        <v>49</v>
      </c>
      <c s="34" t="s">
        <v>1391</v>
      </c>
      <c s="34" t="s">
        <v>2857</v>
      </c>
      <c s="35" t="s">
        <v>27</v>
      </c>
      <c s="6" t="s">
        <v>2739</v>
      </c>
      <c s="36" t="s">
        <v>64</v>
      </c>
      <c s="37">
        <v>23</v>
      </c>
      <c s="36">
        <v>0</v>
      </c>
      <c s="36">
        <f>ROUND(G442*H442,6)</f>
      </c>
      <c r="L442" s="38">
        <v>0</v>
      </c>
      <c s="32">
        <f>ROUND(ROUND(L442,2)*ROUND(G442,3),2)</f>
      </c>
      <c s="36" t="s">
        <v>104</v>
      </c>
      <c>
        <f>(M442*21)/100</f>
      </c>
      <c t="s">
        <v>27</v>
      </c>
    </row>
    <row r="443" spans="1:5" ht="12.75">
      <c r="A443" s="35" t="s">
        <v>55</v>
      </c>
      <c r="E443" s="39" t="s">
        <v>5</v>
      </c>
    </row>
    <row r="444" spans="1:5" ht="25.5">
      <c r="A444" s="35" t="s">
        <v>57</v>
      </c>
      <c r="E444" s="40" t="s">
        <v>2859</v>
      </c>
    </row>
    <row r="445" spans="1:5" ht="38.25">
      <c r="A445" t="s">
        <v>58</v>
      </c>
      <c r="E445" s="39" t="s">
        <v>2741</v>
      </c>
    </row>
    <row r="446" spans="1:16" ht="12.75">
      <c r="A446" t="s">
        <v>49</v>
      </c>
      <c s="34" t="s">
        <v>1394</v>
      </c>
      <c s="34" t="s">
        <v>2857</v>
      </c>
      <c s="35" t="s">
        <v>26</v>
      </c>
      <c s="6" t="s">
        <v>2743</v>
      </c>
      <c s="36" t="s">
        <v>64</v>
      </c>
      <c s="37">
        <v>15</v>
      </c>
      <c s="36">
        <v>0</v>
      </c>
      <c s="36">
        <f>ROUND(G446*H446,6)</f>
      </c>
      <c r="L446" s="38">
        <v>0</v>
      </c>
      <c s="32">
        <f>ROUND(ROUND(L446,2)*ROUND(G446,3),2)</f>
      </c>
      <c s="36" t="s">
        <v>104</v>
      </c>
      <c>
        <f>(M446*21)/100</f>
      </c>
      <c t="s">
        <v>27</v>
      </c>
    </row>
    <row r="447" spans="1:5" ht="12.75">
      <c r="A447" s="35" t="s">
        <v>55</v>
      </c>
      <c r="E447" s="39" t="s">
        <v>5</v>
      </c>
    </row>
    <row r="448" spans="1:5" ht="25.5">
      <c r="A448" s="35" t="s">
        <v>57</v>
      </c>
      <c r="E448" s="40" t="s">
        <v>2596</v>
      </c>
    </row>
    <row r="449" spans="1:5" ht="38.25">
      <c r="A449" t="s">
        <v>58</v>
      </c>
      <c r="E449" s="39" t="s">
        <v>2744</v>
      </c>
    </row>
    <row r="450" spans="1:16" ht="12.75">
      <c r="A450" t="s">
        <v>49</v>
      </c>
      <c s="34" t="s">
        <v>1396</v>
      </c>
      <c s="34" t="s">
        <v>2857</v>
      </c>
      <c s="35" t="s">
        <v>66</v>
      </c>
      <c s="6" t="s">
        <v>2595</v>
      </c>
      <c s="36" t="s">
        <v>64</v>
      </c>
      <c s="37">
        <v>15</v>
      </c>
      <c s="36">
        <v>0</v>
      </c>
      <c s="36">
        <f>ROUND(G450*H450,6)</f>
      </c>
      <c r="L450" s="38">
        <v>0</v>
      </c>
      <c s="32">
        <f>ROUND(ROUND(L450,2)*ROUND(G450,3),2)</f>
      </c>
      <c s="36" t="s">
        <v>104</v>
      </c>
      <c>
        <f>(M450*21)/100</f>
      </c>
      <c t="s">
        <v>27</v>
      </c>
    </row>
    <row r="451" spans="1:5" ht="12.75">
      <c r="A451" s="35" t="s">
        <v>55</v>
      </c>
      <c r="E451" s="39" t="s">
        <v>5</v>
      </c>
    </row>
    <row r="452" spans="1:5" ht="25.5">
      <c r="A452" s="35" t="s">
        <v>57</v>
      </c>
      <c r="E452" s="40" t="s">
        <v>2596</v>
      </c>
    </row>
    <row r="453" spans="1:5" ht="38.25">
      <c r="A453" t="s">
        <v>58</v>
      </c>
      <c r="E453" s="39" t="s">
        <v>2597</v>
      </c>
    </row>
    <row r="454" spans="1:16" ht="12.75">
      <c r="A454" t="s">
        <v>49</v>
      </c>
      <c s="34" t="s">
        <v>1399</v>
      </c>
      <c s="34" t="s">
        <v>2857</v>
      </c>
      <c s="35" t="s">
        <v>70</v>
      </c>
      <c s="6" t="s">
        <v>2860</v>
      </c>
      <c s="36" t="s">
        <v>64</v>
      </c>
      <c s="37">
        <v>5</v>
      </c>
      <c s="36">
        <v>0</v>
      </c>
      <c s="36">
        <f>ROUND(G454*H454,6)</f>
      </c>
      <c r="L454" s="38">
        <v>0</v>
      </c>
      <c s="32">
        <f>ROUND(ROUND(L454,2)*ROUND(G454,3),2)</f>
      </c>
      <c s="36" t="s">
        <v>104</v>
      </c>
      <c>
        <f>(M454*21)/100</f>
      </c>
      <c t="s">
        <v>27</v>
      </c>
    </row>
    <row r="455" spans="1:5" ht="12.75">
      <c r="A455" s="35" t="s">
        <v>55</v>
      </c>
      <c r="E455" s="39" t="s">
        <v>5</v>
      </c>
    </row>
    <row r="456" spans="1:5" ht="25.5">
      <c r="A456" s="35" t="s">
        <v>57</v>
      </c>
      <c r="E456" s="40" t="s">
        <v>2748</v>
      </c>
    </row>
    <row r="457" spans="1:5" ht="38.25">
      <c r="A457" t="s">
        <v>58</v>
      </c>
      <c r="E457" s="39" t="s">
        <v>2861</v>
      </c>
    </row>
    <row r="458" spans="1:16" ht="25.5">
      <c r="A458" t="s">
        <v>49</v>
      </c>
      <c s="34" t="s">
        <v>1402</v>
      </c>
      <c s="34" t="s">
        <v>2862</v>
      </c>
      <c s="35" t="s">
        <v>5</v>
      </c>
      <c s="6" t="s">
        <v>2751</v>
      </c>
      <c s="36" t="s">
        <v>681</v>
      </c>
      <c s="37">
        <v>320</v>
      </c>
      <c s="36">
        <v>0</v>
      </c>
      <c s="36">
        <f>ROUND(G458*H458,6)</f>
      </c>
      <c r="L458" s="38">
        <v>0</v>
      </c>
      <c s="32">
        <f>ROUND(ROUND(L458,2)*ROUND(G458,3),2)</f>
      </c>
      <c s="36" t="s">
        <v>104</v>
      </c>
      <c>
        <f>(M458*21)/100</f>
      </c>
      <c t="s">
        <v>27</v>
      </c>
    </row>
    <row r="459" spans="1:5" ht="12.75">
      <c r="A459" s="35" t="s">
        <v>55</v>
      </c>
      <c r="E459" s="39" t="s">
        <v>5</v>
      </c>
    </row>
    <row r="460" spans="1:5" ht="25.5">
      <c r="A460" s="35" t="s">
        <v>57</v>
      </c>
      <c r="E460" s="40" t="s">
        <v>2863</v>
      </c>
    </row>
    <row r="461" spans="1:5" ht="25.5">
      <c r="A461" t="s">
        <v>58</v>
      </c>
      <c r="E461" s="39" t="s">
        <v>2617</v>
      </c>
    </row>
    <row r="462" spans="1:16" ht="12.75">
      <c r="A462" t="s">
        <v>49</v>
      </c>
      <c s="34" t="s">
        <v>1405</v>
      </c>
      <c s="34" t="s">
        <v>2864</v>
      </c>
      <c s="35" t="s">
        <v>5</v>
      </c>
      <c s="6" t="s">
        <v>2619</v>
      </c>
      <c s="36" t="s">
        <v>681</v>
      </c>
      <c s="37">
        <v>300</v>
      </c>
      <c s="36">
        <v>0</v>
      </c>
      <c s="36">
        <f>ROUND(G462*H462,6)</f>
      </c>
      <c r="L462" s="38">
        <v>0</v>
      </c>
      <c s="32">
        <f>ROUND(ROUND(L462,2)*ROUND(G462,3),2)</f>
      </c>
      <c s="36" t="s">
        <v>104</v>
      </c>
      <c>
        <f>(M462*21)/100</f>
      </c>
      <c t="s">
        <v>27</v>
      </c>
    </row>
    <row r="463" spans="1:5" ht="12.75">
      <c r="A463" s="35" t="s">
        <v>55</v>
      </c>
      <c r="E463" s="39" t="s">
        <v>5</v>
      </c>
    </row>
    <row r="464" spans="1:5" ht="25.5">
      <c r="A464" s="35" t="s">
        <v>57</v>
      </c>
      <c r="E464" s="40" t="s">
        <v>2865</v>
      </c>
    </row>
    <row r="465" spans="1:5" ht="25.5">
      <c r="A465" t="s">
        <v>58</v>
      </c>
      <c r="E465" s="39" t="s">
        <v>2621</v>
      </c>
    </row>
    <row r="466" spans="1:16" ht="12.75">
      <c r="A466" t="s">
        <v>49</v>
      </c>
      <c s="34" t="s">
        <v>1408</v>
      </c>
      <c s="34" t="s">
        <v>2866</v>
      </c>
      <c s="35" t="s">
        <v>5</v>
      </c>
      <c s="6" t="s">
        <v>2623</v>
      </c>
      <c s="36" t="s">
        <v>681</v>
      </c>
      <c s="37">
        <v>35</v>
      </c>
      <c s="36">
        <v>0</v>
      </c>
      <c s="36">
        <f>ROUND(G466*H466,6)</f>
      </c>
      <c r="L466" s="38">
        <v>0</v>
      </c>
      <c s="32">
        <f>ROUND(ROUND(L466,2)*ROUND(G466,3),2)</f>
      </c>
      <c s="36" t="s">
        <v>104</v>
      </c>
      <c>
        <f>(M466*21)/100</f>
      </c>
      <c t="s">
        <v>27</v>
      </c>
    </row>
    <row r="467" spans="1:5" ht="12.75">
      <c r="A467" s="35" t="s">
        <v>55</v>
      </c>
      <c r="E467" s="39" t="s">
        <v>5</v>
      </c>
    </row>
    <row r="468" spans="1:5" ht="25.5">
      <c r="A468" s="35" t="s">
        <v>57</v>
      </c>
      <c r="E468" s="40" t="s">
        <v>2867</v>
      </c>
    </row>
    <row r="469" spans="1:5" ht="25.5">
      <c r="A469" t="s">
        <v>58</v>
      </c>
      <c r="E469" s="39" t="s">
        <v>2625</v>
      </c>
    </row>
    <row r="470" spans="1:16" ht="25.5">
      <c r="A470" t="s">
        <v>49</v>
      </c>
      <c s="34" t="s">
        <v>1411</v>
      </c>
      <c s="34" t="s">
        <v>2868</v>
      </c>
      <c s="35" t="s">
        <v>5</v>
      </c>
      <c s="6" t="s">
        <v>2869</v>
      </c>
      <c s="36" t="s">
        <v>681</v>
      </c>
      <c s="37">
        <v>20</v>
      </c>
      <c s="36">
        <v>0</v>
      </c>
      <c s="36">
        <f>ROUND(G470*H470,6)</f>
      </c>
      <c r="L470" s="38">
        <v>0</v>
      </c>
      <c s="32">
        <f>ROUND(ROUND(L470,2)*ROUND(G470,3),2)</f>
      </c>
      <c s="36" t="s">
        <v>104</v>
      </c>
      <c>
        <f>(M470*21)/100</f>
      </c>
      <c t="s">
        <v>27</v>
      </c>
    </row>
    <row r="471" spans="1:5" ht="12.75">
      <c r="A471" s="35" t="s">
        <v>55</v>
      </c>
      <c r="E471" s="39" t="s">
        <v>5</v>
      </c>
    </row>
    <row r="472" spans="1:5" ht="25.5">
      <c r="A472" s="35" t="s">
        <v>57</v>
      </c>
      <c r="E472" s="40" t="s">
        <v>2870</v>
      </c>
    </row>
    <row r="473" spans="1:5" ht="51">
      <c r="A473" t="s">
        <v>58</v>
      </c>
      <c r="E473" s="39" t="s">
        <v>2759</v>
      </c>
    </row>
    <row r="474" spans="1:16" ht="25.5">
      <c r="A474" t="s">
        <v>49</v>
      </c>
      <c s="34" t="s">
        <v>1414</v>
      </c>
      <c s="34" t="s">
        <v>2871</v>
      </c>
      <c s="35" t="s">
        <v>5</v>
      </c>
      <c s="6" t="s">
        <v>2872</v>
      </c>
      <c s="36" t="s">
        <v>830</v>
      </c>
      <c s="37">
        <v>5</v>
      </c>
      <c s="36">
        <v>0</v>
      </c>
      <c s="36">
        <f>ROUND(G474*H474,6)</f>
      </c>
      <c r="L474" s="38">
        <v>0</v>
      </c>
      <c s="32">
        <f>ROUND(ROUND(L474,2)*ROUND(G474,3),2)</f>
      </c>
      <c s="36" t="s">
        <v>104</v>
      </c>
      <c>
        <f>(M474*21)/100</f>
      </c>
      <c t="s">
        <v>27</v>
      </c>
    </row>
    <row r="475" spans="1:5" ht="12.75">
      <c r="A475" s="35" t="s">
        <v>55</v>
      </c>
      <c r="E475" s="39" t="s">
        <v>5</v>
      </c>
    </row>
    <row r="476" spans="1:5" ht="114.75">
      <c r="A476" s="35" t="s">
        <v>57</v>
      </c>
      <c r="E476" s="40" t="s">
        <v>2873</v>
      </c>
    </row>
    <row r="477" spans="1:5" ht="102">
      <c r="A477" t="s">
        <v>58</v>
      </c>
      <c r="E477" s="39" t="s">
        <v>2874</v>
      </c>
    </row>
    <row r="478" spans="1:16" ht="12.75">
      <c r="A478" t="s">
        <v>49</v>
      </c>
      <c s="34" t="s">
        <v>1417</v>
      </c>
      <c s="34" t="s">
        <v>2875</v>
      </c>
      <c s="35" t="s">
        <v>5</v>
      </c>
      <c s="6" t="s">
        <v>2565</v>
      </c>
      <c s="36" t="s">
        <v>64</v>
      </c>
      <c s="37">
        <v>74</v>
      </c>
      <c s="36">
        <v>0</v>
      </c>
      <c s="36">
        <f>ROUND(G478*H478,6)</f>
      </c>
      <c r="L478" s="38">
        <v>0</v>
      </c>
      <c s="32">
        <f>ROUND(ROUND(L478,2)*ROUND(G478,3),2)</f>
      </c>
      <c s="36" t="s">
        <v>104</v>
      </c>
      <c>
        <f>(M478*21)/100</f>
      </c>
      <c t="s">
        <v>27</v>
      </c>
    </row>
    <row r="479" spans="1:5" ht="12.75">
      <c r="A479" s="35" t="s">
        <v>55</v>
      </c>
      <c r="E479" s="39" t="s">
        <v>5</v>
      </c>
    </row>
    <row r="480" spans="1:5" ht="76.5">
      <c r="A480" s="35" t="s">
        <v>57</v>
      </c>
      <c r="E480" s="40" t="s">
        <v>2876</v>
      </c>
    </row>
    <row r="481" spans="1:5" ht="25.5">
      <c r="A481" t="s">
        <v>58</v>
      </c>
      <c r="E481" s="39" t="s">
        <v>2567</v>
      </c>
    </row>
    <row r="482" spans="1:16" ht="25.5">
      <c r="A482" t="s">
        <v>49</v>
      </c>
      <c s="34" t="s">
        <v>1420</v>
      </c>
      <c s="34" t="s">
        <v>2877</v>
      </c>
      <c s="35" t="s">
        <v>5</v>
      </c>
      <c s="6" t="s">
        <v>2878</v>
      </c>
      <c s="36" t="s">
        <v>73</v>
      </c>
      <c s="37">
        <v>1</v>
      </c>
      <c s="36">
        <v>0</v>
      </c>
      <c s="36">
        <f>ROUND(G482*H482,6)</f>
      </c>
      <c r="L482" s="38">
        <v>0</v>
      </c>
      <c s="32">
        <f>ROUND(ROUND(L482,2)*ROUND(G482,3),2)</f>
      </c>
      <c s="36" t="s">
        <v>104</v>
      </c>
      <c>
        <f>(M482*21)/100</f>
      </c>
      <c t="s">
        <v>27</v>
      </c>
    </row>
    <row r="483" spans="1:5" ht="12.75">
      <c r="A483" s="35" t="s">
        <v>55</v>
      </c>
      <c r="E483" s="39" t="s">
        <v>5</v>
      </c>
    </row>
    <row r="484" spans="1:5" ht="38.25">
      <c r="A484" s="35" t="s">
        <v>57</v>
      </c>
      <c r="E484" s="40" t="s">
        <v>2879</v>
      </c>
    </row>
    <row r="485" spans="1:5" ht="63.75">
      <c r="A485" t="s">
        <v>58</v>
      </c>
      <c r="E485" s="39" t="s">
        <v>2880</v>
      </c>
    </row>
    <row r="486" spans="1:16" ht="12.75">
      <c r="A486" t="s">
        <v>49</v>
      </c>
      <c s="34" t="s">
        <v>1423</v>
      </c>
      <c s="34" t="s">
        <v>2881</v>
      </c>
      <c s="35" t="s">
        <v>5</v>
      </c>
      <c s="6" t="s">
        <v>2882</v>
      </c>
      <c s="36" t="s">
        <v>73</v>
      </c>
      <c s="37">
        <v>1</v>
      </c>
      <c s="36">
        <v>0</v>
      </c>
      <c s="36">
        <f>ROUND(G486*H486,6)</f>
      </c>
      <c r="L486" s="38">
        <v>0</v>
      </c>
      <c s="32">
        <f>ROUND(ROUND(L486,2)*ROUND(G486,3),2)</f>
      </c>
      <c s="36" t="s">
        <v>104</v>
      </c>
      <c>
        <f>(M486*21)/100</f>
      </c>
      <c t="s">
        <v>27</v>
      </c>
    </row>
    <row r="487" spans="1:5" ht="12.75">
      <c r="A487" s="35" t="s">
        <v>55</v>
      </c>
      <c r="E487" s="39" t="s">
        <v>5</v>
      </c>
    </row>
    <row r="488" spans="1:5" ht="38.25">
      <c r="A488" s="35" t="s">
        <v>57</v>
      </c>
      <c r="E488" s="40" t="s">
        <v>2879</v>
      </c>
    </row>
    <row r="489" spans="1:5" ht="38.25">
      <c r="A489" t="s">
        <v>58</v>
      </c>
      <c r="E489" s="39" t="s">
        <v>2883</v>
      </c>
    </row>
    <row r="490" spans="1:16" ht="12.75">
      <c r="A490" t="s">
        <v>49</v>
      </c>
      <c s="34" t="s">
        <v>1426</v>
      </c>
      <c s="34" t="s">
        <v>2884</v>
      </c>
      <c s="35" t="s">
        <v>5</v>
      </c>
      <c s="6" t="s">
        <v>2885</v>
      </c>
      <c s="36" t="s">
        <v>73</v>
      </c>
      <c s="37">
        <v>1</v>
      </c>
      <c s="36">
        <v>0</v>
      </c>
      <c s="36">
        <f>ROUND(G490*H490,6)</f>
      </c>
      <c r="L490" s="38">
        <v>0</v>
      </c>
      <c s="32">
        <f>ROUND(ROUND(L490,2)*ROUND(G490,3),2)</f>
      </c>
      <c s="36" t="s">
        <v>104</v>
      </c>
      <c>
        <f>(M490*21)/100</f>
      </c>
      <c t="s">
        <v>27</v>
      </c>
    </row>
    <row r="491" spans="1:5" ht="12.75">
      <c r="A491" s="35" t="s">
        <v>55</v>
      </c>
      <c r="E491" s="39" t="s">
        <v>5</v>
      </c>
    </row>
    <row r="492" spans="1:5" ht="38.25">
      <c r="A492" s="35" t="s">
        <v>57</v>
      </c>
      <c r="E492" s="40" t="s">
        <v>2879</v>
      </c>
    </row>
    <row r="493" spans="1:5" ht="25.5">
      <c r="A493" t="s">
        <v>58</v>
      </c>
      <c r="E493" s="39" t="s">
        <v>2886</v>
      </c>
    </row>
    <row r="494" spans="1:16" ht="12.75">
      <c r="A494" t="s">
        <v>49</v>
      </c>
      <c s="34" t="s">
        <v>1429</v>
      </c>
      <c s="34" t="s">
        <v>2887</v>
      </c>
      <c s="35" t="s">
        <v>5</v>
      </c>
      <c s="6" t="s">
        <v>2595</v>
      </c>
      <c s="36" t="s">
        <v>64</v>
      </c>
      <c s="37">
        <v>1</v>
      </c>
      <c s="36">
        <v>0</v>
      </c>
      <c s="36">
        <f>ROUND(G494*H494,6)</f>
      </c>
      <c r="L494" s="38">
        <v>0</v>
      </c>
      <c s="32">
        <f>ROUND(ROUND(L494,2)*ROUND(G494,3),2)</f>
      </c>
      <c s="36" t="s">
        <v>104</v>
      </c>
      <c>
        <f>(M494*21)/100</f>
      </c>
      <c t="s">
        <v>27</v>
      </c>
    </row>
    <row r="495" spans="1:5" ht="12.75">
      <c r="A495" s="35" t="s">
        <v>55</v>
      </c>
      <c r="E495" s="39" t="s">
        <v>5</v>
      </c>
    </row>
    <row r="496" spans="1:5" ht="38.25">
      <c r="A496" s="35" t="s">
        <v>57</v>
      </c>
      <c r="E496" s="40" t="s">
        <v>2879</v>
      </c>
    </row>
    <row r="497" spans="1:5" ht="51">
      <c r="A497" t="s">
        <v>58</v>
      </c>
      <c r="E497" s="39" t="s">
        <v>2888</v>
      </c>
    </row>
    <row r="498" spans="1:16" ht="25.5">
      <c r="A498" t="s">
        <v>49</v>
      </c>
      <c s="34" t="s">
        <v>1432</v>
      </c>
      <c s="34" t="s">
        <v>2889</v>
      </c>
      <c s="35" t="s">
        <v>5</v>
      </c>
      <c s="6" t="s">
        <v>2751</v>
      </c>
      <c s="36" t="s">
        <v>681</v>
      </c>
      <c s="37">
        <v>1</v>
      </c>
      <c s="36">
        <v>0</v>
      </c>
      <c s="36">
        <f>ROUND(G498*H498,6)</f>
      </c>
      <c r="L498" s="38">
        <v>0</v>
      </c>
      <c s="32">
        <f>ROUND(ROUND(L498,2)*ROUND(G498,3),2)</f>
      </c>
      <c s="36" t="s">
        <v>104</v>
      </c>
      <c>
        <f>(M498*21)/100</f>
      </c>
      <c t="s">
        <v>27</v>
      </c>
    </row>
    <row r="499" spans="1:5" ht="12.75">
      <c r="A499" s="35" t="s">
        <v>55</v>
      </c>
      <c r="E499" s="39" t="s">
        <v>5</v>
      </c>
    </row>
    <row r="500" spans="1:5" ht="38.25">
      <c r="A500" s="35" t="s">
        <v>57</v>
      </c>
      <c r="E500" s="40" t="s">
        <v>2890</v>
      </c>
    </row>
    <row r="501" spans="1:5" ht="38.25">
      <c r="A501" t="s">
        <v>58</v>
      </c>
      <c r="E501" s="39" t="s">
        <v>2891</v>
      </c>
    </row>
    <row r="502" spans="1:16" ht="25.5">
      <c r="A502" t="s">
        <v>49</v>
      </c>
      <c s="34" t="s">
        <v>1435</v>
      </c>
      <c s="34" t="s">
        <v>2892</v>
      </c>
      <c s="35" t="s">
        <v>5</v>
      </c>
      <c s="6" t="s">
        <v>2893</v>
      </c>
      <c s="36" t="s">
        <v>73</v>
      </c>
      <c s="37">
        <v>1</v>
      </c>
      <c s="36">
        <v>0</v>
      </c>
      <c s="36">
        <f>ROUND(G502*H502,6)</f>
      </c>
      <c r="L502" s="38">
        <v>0</v>
      </c>
      <c s="32">
        <f>ROUND(ROUND(L502,2)*ROUND(G502,3),2)</f>
      </c>
      <c s="36" t="s">
        <v>104</v>
      </c>
      <c>
        <f>(M502*21)/100</f>
      </c>
      <c t="s">
        <v>27</v>
      </c>
    </row>
    <row r="503" spans="1:5" ht="12.75">
      <c r="A503" s="35" t="s">
        <v>55</v>
      </c>
      <c r="E503" s="39" t="s">
        <v>5</v>
      </c>
    </row>
    <row r="504" spans="1:5" ht="38.25">
      <c r="A504" s="35" t="s">
        <v>57</v>
      </c>
      <c r="E504" s="40" t="s">
        <v>2894</v>
      </c>
    </row>
    <row r="505" spans="1:5" ht="63.75">
      <c r="A505" t="s">
        <v>58</v>
      </c>
      <c r="E505" s="39" t="s">
        <v>2895</v>
      </c>
    </row>
    <row r="506" spans="1:16" ht="12.75">
      <c r="A506" t="s">
        <v>49</v>
      </c>
      <c s="34" t="s">
        <v>1438</v>
      </c>
      <c s="34" t="s">
        <v>2896</v>
      </c>
      <c s="35" t="s">
        <v>5</v>
      </c>
      <c s="6" t="s">
        <v>2897</v>
      </c>
      <c s="36" t="s">
        <v>73</v>
      </c>
      <c s="37">
        <v>1</v>
      </c>
      <c s="36">
        <v>0</v>
      </c>
      <c s="36">
        <f>ROUND(G506*H506,6)</f>
      </c>
      <c r="L506" s="38">
        <v>0</v>
      </c>
      <c s="32">
        <f>ROUND(ROUND(L506,2)*ROUND(G506,3),2)</f>
      </c>
      <c s="36" t="s">
        <v>104</v>
      </c>
      <c>
        <f>(M506*21)/100</f>
      </c>
      <c t="s">
        <v>27</v>
      </c>
    </row>
    <row r="507" spans="1:5" ht="12.75">
      <c r="A507" s="35" t="s">
        <v>55</v>
      </c>
      <c r="E507" s="39" t="s">
        <v>5</v>
      </c>
    </row>
    <row r="508" spans="1:5" ht="38.25">
      <c r="A508" s="35" t="s">
        <v>57</v>
      </c>
      <c r="E508" s="40" t="s">
        <v>2894</v>
      </c>
    </row>
    <row r="509" spans="1:5" ht="38.25">
      <c r="A509" t="s">
        <v>58</v>
      </c>
      <c r="E509" s="39" t="s">
        <v>2883</v>
      </c>
    </row>
    <row r="510" spans="1:16" ht="12.75">
      <c r="A510" t="s">
        <v>49</v>
      </c>
      <c s="34" t="s">
        <v>1441</v>
      </c>
      <c s="34" t="s">
        <v>2898</v>
      </c>
      <c s="35" t="s">
        <v>5</v>
      </c>
      <c s="6" t="s">
        <v>2885</v>
      </c>
      <c s="36" t="s">
        <v>73</v>
      </c>
      <c s="37">
        <v>1</v>
      </c>
      <c s="36">
        <v>0</v>
      </c>
      <c s="36">
        <f>ROUND(G510*H510,6)</f>
      </c>
      <c r="L510" s="38">
        <v>0</v>
      </c>
      <c s="32">
        <f>ROUND(ROUND(L510,2)*ROUND(G510,3),2)</f>
      </c>
      <c s="36" t="s">
        <v>104</v>
      </c>
      <c>
        <f>(M510*21)/100</f>
      </c>
      <c t="s">
        <v>27</v>
      </c>
    </row>
    <row r="511" spans="1:5" ht="12.75">
      <c r="A511" s="35" t="s">
        <v>55</v>
      </c>
      <c r="E511" s="39" t="s">
        <v>5</v>
      </c>
    </row>
    <row r="512" spans="1:5" ht="38.25">
      <c r="A512" s="35" t="s">
        <v>57</v>
      </c>
      <c r="E512" s="40" t="s">
        <v>2894</v>
      </c>
    </row>
    <row r="513" spans="1:5" ht="25.5">
      <c r="A513" t="s">
        <v>58</v>
      </c>
      <c r="E513" s="39" t="s">
        <v>2886</v>
      </c>
    </row>
    <row r="514" spans="1:16" ht="12.75">
      <c r="A514" t="s">
        <v>49</v>
      </c>
      <c s="34" t="s">
        <v>1444</v>
      </c>
      <c s="34" t="s">
        <v>2899</v>
      </c>
      <c s="35" t="s">
        <v>5</v>
      </c>
      <c s="6" t="s">
        <v>2595</v>
      </c>
      <c s="36" t="s">
        <v>64</v>
      </c>
      <c s="37">
        <v>1</v>
      </c>
      <c s="36">
        <v>0</v>
      </c>
      <c s="36">
        <f>ROUND(G514*H514,6)</f>
      </c>
      <c r="L514" s="38">
        <v>0</v>
      </c>
      <c s="32">
        <f>ROUND(ROUND(L514,2)*ROUND(G514,3),2)</f>
      </c>
      <c s="36" t="s">
        <v>104</v>
      </c>
      <c>
        <f>(M514*21)/100</f>
      </c>
      <c t="s">
        <v>27</v>
      </c>
    </row>
    <row r="515" spans="1:5" ht="12.75">
      <c r="A515" s="35" t="s">
        <v>55</v>
      </c>
      <c r="E515" s="39" t="s">
        <v>5</v>
      </c>
    </row>
    <row r="516" spans="1:5" ht="25.5">
      <c r="A516" s="35" t="s">
        <v>57</v>
      </c>
      <c r="E516" s="40" t="s">
        <v>2900</v>
      </c>
    </row>
    <row r="517" spans="1:5" ht="51">
      <c r="A517" t="s">
        <v>58</v>
      </c>
      <c r="E517" s="39" t="s">
        <v>2901</v>
      </c>
    </row>
    <row r="518" spans="1:16" ht="25.5">
      <c r="A518" t="s">
        <v>49</v>
      </c>
      <c s="34" t="s">
        <v>1446</v>
      </c>
      <c s="34" t="s">
        <v>2902</v>
      </c>
      <c s="35" t="s">
        <v>5</v>
      </c>
      <c s="6" t="s">
        <v>2751</v>
      </c>
      <c s="36" t="s">
        <v>681</v>
      </c>
      <c s="37">
        <v>1</v>
      </c>
      <c s="36">
        <v>0</v>
      </c>
      <c s="36">
        <f>ROUND(G518*H518,6)</f>
      </c>
      <c r="L518" s="38">
        <v>0</v>
      </c>
      <c s="32">
        <f>ROUND(ROUND(L518,2)*ROUND(G518,3),2)</f>
      </c>
      <c s="36" t="s">
        <v>104</v>
      </c>
      <c>
        <f>(M518*21)/100</f>
      </c>
      <c t="s">
        <v>27</v>
      </c>
    </row>
    <row r="519" spans="1:5" ht="12.75">
      <c r="A519" s="35" t="s">
        <v>55</v>
      </c>
      <c r="E519" s="39" t="s">
        <v>5</v>
      </c>
    </row>
    <row r="520" spans="1:5" ht="25.5">
      <c r="A520" s="35" t="s">
        <v>57</v>
      </c>
      <c r="E520" s="40" t="s">
        <v>2903</v>
      </c>
    </row>
    <row r="521" spans="1:5" ht="38.25">
      <c r="A521" t="s">
        <v>58</v>
      </c>
      <c r="E521" s="39" t="s">
        <v>2891</v>
      </c>
    </row>
    <row r="522" spans="1:16" ht="25.5">
      <c r="A522" t="s">
        <v>49</v>
      </c>
      <c s="34" t="s">
        <v>1449</v>
      </c>
      <c s="34" t="s">
        <v>2904</v>
      </c>
      <c s="35" t="s">
        <v>5</v>
      </c>
      <c s="6" t="s">
        <v>2905</v>
      </c>
      <c s="36" t="s">
        <v>830</v>
      </c>
      <c s="37">
        <v>1</v>
      </c>
      <c s="36">
        <v>0</v>
      </c>
      <c s="36">
        <f>ROUND(G522*H522,6)</f>
      </c>
      <c r="L522" s="38">
        <v>0</v>
      </c>
      <c s="32">
        <f>ROUND(ROUND(L522,2)*ROUND(G522,3),2)</f>
      </c>
      <c s="36" t="s">
        <v>104</v>
      </c>
      <c>
        <f>(M522*21)/100</f>
      </c>
      <c t="s">
        <v>27</v>
      </c>
    </row>
    <row r="523" spans="1:5" ht="12.75">
      <c r="A523" s="35" t="s">
        <v>55</v>
      </c>
      <c r="E523" s="39" t="s">
        <v>5</v>
      </c>
    </row>
    <row r="524" spans="1:5" ht="38.25">
      <c r="A524" s="35" t="s">
        <v>57</v>
      </c>
      <c r="E524" s="40" t="s">
        <v>2906</v>
      </c>
    </row>
    <row r="525" spans="1:5" ht="102">
      <c r="A525" t="s">
        <v>58</v>
      </c>
      <c r="E525" s="39" t="s">
        <v>2907</v>
      </c>
    </row>
    <row r="526" spans="1:16" ht="12.75">
      <c r="A526" t="s">
        <v>49</v>
      </c>
      <c s="34" t="s">
        <v>1451</v>
      </c>
      <c s="34" t="s">
        <v>2908</v>
      </c>
      <c s="35" t="s">
        <v>5</v>
      </c>
      <c s="6" t="s">
        <v>2565</v>
      </c>
      <c s="36" t="s">
        <v>64</v>
      </c>
      <c s="37">
        <v>5</v>
      </c>
      <c s="36">
        <v>0</v>
      </c>
      <c s="36">
        <f>ROUND(G526*H526,6)</f>
      </c>
      <c r="L526" s="38">
        <v>0</v>
      </c>
      <c s="32">
        <f>ROUND(ROUND(L526,2)*ROUND(G526,3),2)</f>
      </c>
      <c s="36" t="s">
        <v>104</v>
      </c>
      <c>
        <f>(M526*21)/100</f>
      </c>
      <c t="s">
        <v>27</v>
      </c>
    </row>
    <row r="527" spans="1:5" ht="12.75">
      <c r="A527" s="35" t="s">
        <v>55</v>
      </c>
      <c r="E527" s="39" t="s">
        <v>5</v>
      </c>
    </row>
    <row r="528" spans="1:5" ht="51">
      <c r="A528" s="35" t="s">
        <v>57</v>
      </c>
      <c r="E528" s="40" t="s">
        <v>2909</v>
      </c>
    </row>
    <row r="529" spans="1:5" ht="25.5">
      <c r="A529" t="s">
        <v>58</v>
      </c>
      <c r="E529" s="39" t="s">
        <v>2567</v>
      </c>
    </row>
    <row r="530" spans="1:16" ht="25.5">
      <c r="A530" t="s">
        <v>49</v>
      </c>
      <c s="34" t="s">
        <v>1453</v>
      </c>
      <c s="34" t="s">
        <v>2910</v>
      </c>
      <c s="35" t="s">
        <v>5</v>
      </c>
      <c s="6" t="s">
        <v>2911</v>
      </c>
      <c s="36" t="s">
        <v>830</v>
      </c>
      <c s="37">
        <v>1</v>
      </c>
      <c s="36">
        <v>0</v>
      </c>
      <c s="36">
        <f>ROUND(G530*H530,6)</f>
      </c>
      <c r="L530" s="38">
        <v>0</v>
      </c>
      <c s="32">
        <f>ROUND(ROUND(L530,2)*ROUND(G530,3),2)</f>
      </c>
      <c s="36" t="s">
        <v>104</v>
      </c>
      <c>
        <f>(M530*21)/100</f>
      </c>
      <c t="s">
        <v>27</v>
      </c>
    </row>
    <row r="531" spans="1:5" ht="12.75">
      <c r="A531" s="35" t="s">
        <v>55</v>
      </c>
      <c r="E531" s="39" t="s">
        <v>5</v>
      </c>
    </row>
    <row r="532" spans="1:5" ht="38.25">
      <c r="A532" s="35" t="s">
        <v>57</v>
      </c>
      <c r="E532" s="40" t="s">
        <v>2912</v>
      </c>
    </row>
    <row r="533" spans="1:5" ht="102">
      <c r="A533" t="s">
        <v>58</v>
      </c>
      <c r="E533" s="39" t="s">
        <v>2907</v>
      </c>
    </row>
    <row r="534" spans="1:16" ht="12.75">
      <c r="A534" t="s">
        <v>49</v>
      </c>
      <c s="34" t="s">
        <v>1455</v>
      </c>
      <c s="34" t="s">
        <v>2913</v>
      </c>
      <c s="35" t="s">
        <v>5</v>
      </c>
      <c s="6" t="s">
        <v>2565</v>
      </c>
      <c s="36" t="s">
        <v>64</v>
      </c>
      <c s="37">
        <v>5</v>
      </c>
      <c s="36">
        <v>0</v>
      </c>
      <c s="36">
        <f>ROUND(G534*H534,6)</f>
      </c>
      <c r="L534" s="38">
        <v>0</v>
      </c>
      <c s="32">
        <f>ROUND(ROUND(L534,2)*ROUND(G534,3),2)</f>
      </c>
      <c s="36" t="s">
        <v>104</v>
      </c>
      <c>
        <f>(M534*21)/100</f>
      </c>
      <c t="s">
        <v>27</v>
      </c>
    </row>
    <row r="535" spans="1:5" ht="12.75">
      <c r="A535" s="35" t="s">
        <v>55</v>
      </c>
      <c r="E535" s="39" t="s">
        <v>5</v>
      </c>
    </row>
    <row r="536" spans="1:5" ht="51">
      <c r="A536" s="35" t="s">
        <v>57</v>
      </c>
      <c r="E536" s="40" t="s">
        <v>2914</v>
      </c>
    </row>
    <row r="537" spans="1:5" ht="25.5">
      <c r="A537" t="s">
        <v>58</v>
      </c>
      <c r="E537" s="39" t="s">
        <v>2567</v>
      </c>
    </row>
    <row r="538" spans="1:16" ht="12.75">
      <c r="A538" t="s">
        <v>49</v>
      </c>
      <c s="34" t="s">
        <v>1459</v>
      </c>
      <c s="34" t="s">
        <v>2915</v>
      </c>
      <c s="35" t="s">
        <v>5</v>
      </c>
      <c s="6" t="s">
        <v>2916</v>
      </c>
      <c s="36" t="s">
        <v>830</v>
      </c>
      <c s="37">
        <v>1</v>
      </c>
      <c s="36">
        <v>0</v>
      </c>
      <c s="36">
        <f>ROUND(G538*H538,6)</f>
      </c>
      <c r="L538" s="38">
        <v>0</v>
      </c>
      <c s="32">
        <f>ROUND(ROUND(L538,2)*ROUND(G538,3),2)</f>
      </c>
      <c s="36" t="s">
        <v>104</v>
      </c>
      <c>
        <f>(M538*21)/100</f>
      </c>
      <c t="s">
        <v>27</v>
      </c>
    </row>
    <row r="539" spans="1:5" ht="12.75">
      <c r="A539" s="35" t="s">
        <v>55</v>
      </c>
      <c r="E539" s="39" t="s">
        <v>5</v>
      </c>
    </row>
    <row r="540" spans="1:5" ht="12.75">
      <c r="A540" s="35" t="s">
        <v>57</v>
      </c>
      <c r="E540" s="40" t="s">
        <v>831</v>
      </c>
    </row>
    <row r="541" spans="1:5" ht="12.75">
      <c r="A541" t="s">
        <v>58</v>
      </c>
      <c r="E541" s="39" t="s">
        <v>2916</v>
      </c>
    </row>
    <row r="542" spans="1:16" ht="12.75">
      <c r="A542" t="s">
        <v>49</v>
      </c>
      <c s="34" t="s">
        <v>1462</v>
      </c>
      <c s="34" t="s">
        <v>2917</v>
      </c>
      <c s="35" t="s">
        <v>5</v>
      </c>
      <c s="6" t="s">
        <v>2323</v>
      </c>
      <c s="36" t="s">
        <v>830</v>
      </c>
      <c s="37">
        <v>1</v>
      </c>
      <c s="36">
        <v>0</v>
      </c>
      <c s="36">
        <f>ROUND(G542*H542,6)</f>
      </c>
      <c r="L542" s="38">
        <v>0</v>
      </c>
      <c s="32">
        <f>ROUND(ROUND(L542,2)*ROUND(G542,3),2)</f>
      </c>
      <c s="36" t="s">
        <v>104</v>
      </c>
      <c>
        <f>(M542*21)/100</f>
      </c>
      <c t="s">
        <v>27</v>
      </c>
    </row>
    <row r="543" spans="1:5" ht="12.75">
      <c r="A543" s="35" t="s">
        <v>55</v>
      </c>
      <c r="E543" s="39" t="s">
        <v>5</v>
      </c>
    </row>
    <row r="544" spans="1:5" ht="12.75">
      <c r="A544" s="35" t="s">
        <v>57</v>
      </c>
      <c r="E544" s="40" t="s">
        <v>831</v>
      </c>
    </row>
    <row r="545" spans="1:5" ht="12.75">
      <c r="A545" t="s">
        <v>58</v>
      </c>
      <c r="E545" s="39" t="s">
        <v>2323</v>
      </c>
    </row>
    <row r="546" spans="1:16" ht="12.75">
      <c r="A546" t="s">
        <v>49</v>
      </c>
      <c s="34" t="s">
        <v>1465</v>
      </c>
      <c s="34" t="s">
        <v>2918</v>
      </c>
      <c s="35" t="s">
        <v>5</v>
      </c>
      <c s="6" t="s">
        <v>2919</v>
      </c>
      <c s="36" t="s">
        <v>830</v>
      </c>
      <c s="37">
        <v>1</v>
      </c>
      <c s="36">
        <v>0</v>
      </c>
      <c s="36">
        <f>ROUND(G546*H546,6)</f>
      </c>
      <c r="L546" s="38">
        <v>0</v>
      </c>
      <c s="32">
        <f>ROUND(ROUND(L546,2)*ROUND(G546,3),2)</f>
      </c>
      <c s="36" t="s">
        <v>104</v>
      </c>
      <c>
        <f>(M546*21)/100</f>
      </c>
      <c t="s">
        <v>27</v>
      </c>
    </row>
    <row r="547" spans="1:5" ht="12.75">
      <c r="A547" s="35" t="s">
        <v>55</v>
      </c>
      <c r="E547" s="39" t="s">
        <v>5</v>
      </c>
    </row>
    <row r="548" spans="1:5" ht="12.75">
      <c r="A548" s="35" t="s">
        <v>57</v>
      </c>
      <c r="E548" s="40" t="s">
        <v>831</v>
      </c>
    </row>
    <row r="549" spans="1:5" ht="12.75">
      <c r="A549" t="s">
        <v>58</v>
      </c>
      <c r="E549" s="39" t="s">
        <v>2919</v>
      </c>
    </row>
    <row r="550" spans="1:16" ht="12.75">
      <c r="A550" t="s">
        <v>49</v>
      </c>
      <c s="34" t="s">
        <v>1468</v>
      </c>
      <c s="34" t="s">
        <v>2920</v>
      </c>
      <c s="35" t="s">
        <v>5</v>
      </c>
      <c s="6" t="s">
        <v>2921</v>
      </c>
      <c s="36" t="s">
        <v>830</v>
      </c>
      <c s="37">
        <v>1</v>
      </c>
      <c s="36">
        <v>0</v>
      </c>
      <c s="36">
        <f>ROUND(G550*H550,6)</f>
      </c>
      <c r="L550" s="38">
        <v>0</v>
      </c>
      <c s="32">
        <f>ROUND(ROUND(L550,2)*ROUND(G550,3),2)</f>
      </c>
      <c s="36" t="s">
        <v>104</v>
      </c>
      <c>
        <f>(M550*21)/100</f>
      </c>
      <c t="s">
        <v>27</v>
      </c>
    </row>
    <row r="551" spans="1:5" ht="12.75">
      <c r="A551" s="35" t="s">
        <v>55</v>
      </c>
      <c r="E551" s="39" t="s">
        <v>5</v>
      </c>
    </row>
    <row r="552" spans="1:5" ht="12.75">
      <c r="A552" s="35" t="s">
        <v>57</v>
      </c>
      <c r="E552" s="40" t="s">
        <v>831</v>
      </c>
    </row>
    <row r="553" spans="1:5" ht="12.75">
      <c r="A553" t="s">
        <v>58</v>
      </c>
      <c r="E553" s="39" t="s">
        <v>2922</v>
      </c>
    </row>
    <row r="554" spans="1:16" ht="12.75">
      <c r="A554" t="s">
        <v>49</v>
      </c>
      <c s="34" t="s">
        <v>1471</v>
      </c>
      <c s="34" t="s">
        <v>2923</v>
      </c>
      <c s="35" t="s">
        <v>5</v>
      </c>
      <c s="6" t="s">
        <v>2352</v>
      </c>
      <c s="36" t="s">
        <v>830</v>
      </c>
      <c s="37">
        <v>1</v>
      </c>
      <c s="36">
        <v>0</v>
      </c>
      <c s="36">
        <f>ROUND(G554*H554,6)</f>
      </c>
      <c r="L554" s="38">
        <v>0</v>
      </c>
      <c s="32">
        <f>ROUND(ROUND(L554,2)*ROUND(G554,3),2)</f>
      </c>
      <c s="36" t="s">
        <v>104</v>
      </c>
      <c>
        <f>(M554*21)/100</f>
      </c>
      <c t="s">
        <v>27</v>
      </c>
    </row>
    <row r="555" spans="1:5" ht="12.75">
      <c r="A555" s="35" t="s">
        <v>55</v>
      </c>
      <c r="E555" s="39" t="s">
        <v>5</v>
      </c>
    </row>
    <row r="556" spans="1:5" ht="12.75">
      <c r="A556" s="35" t="s">
        <v>57</v>
      </c>
      <c r="E556" s="40" t="s">
        <v>831</v>
      </c>
    </row>
    <row r="557" spans="1:5" ht="12.75">
      <c r="A557" t="s">
        <v>58</v>
      </c>
      <c r="E557" s="39" t="s">
        <v>2352</v>
      </c>
    </row>
    <row r="558" spans="1:16" ht="12.75">
      <c r="A558" t="s">
        <v>49</v>
      </c>
      <c s="34" t="s">
        <v>1475</v>
      </c>
      <c s="34" t="s">
        <v>2924</v>
      </c>
      <c s="35" t="s">
        <v>5</v>
      </c>
      <c s="6" t="s">
        <v>2326</v>
      </c>
      <c s="36" t="s">
        <v>830</v>
      </c>
      <c s="37">
        <v>1</v>
      </c>
      <c s="36">
        <v>0</v>
      </c>
      <c s="36">
        <f>ROUND(G558*H558,6)</f>
      </c>
      <c r="L558" s="38">
        <v>0</v>
      </c>
      <c s="32">
        <f>ROUND(ROUND(L558,2)*ROUND(G558,3),2)</f>
      </c>
      <c s="36" t="s">
        <v>104</v>
      </c>
      <c>
        <f>(M558*21)/100</f>
      </c>
      <c t="s">
        <v>27</v>
      </c>
    </row>
    <row r="559" spans="1:5" ht="12.75">
      <c r="A559" s="35" t="s">
        <v>55</v>
      </c>
      <c r="E559" s="39" t="s">
        <v>5</v>
      </c>
    </row>
    <row r="560" spans="1:5" ht="12.75">
      <c r="A560" s="35" t="s">
        <v>57</v>
      </c>
      <c r="E560" s="40" t="s">
        <v>831</v>
      </c>
    </row>
    <row r="561" spans="1:5" ht="12.75">
      <c r="A561" t="s">
        <v>58</v>
      </c>
      <c r="E561" s="39" t="s">
        <v>2326</v>
      </c>
    </row>
    <row r="562" spans="1:16" ht="12.75">
      <c r="A562" t="s">
        <v>49</v>
      </c>
      <c s="34" t="s">
        <v>1478</v>
      </c>
      <c s="34" t="s">
        <v>2925</v>
      </c>
      <c s="35" t="s">
        <v>5</v>
      </c>
      <c s="6" t="s">
        <v>2926</v>
      </c>
      <c s="36" t="s">
        <v>830</v>
      </c>
      <c s="37">
        <v>1</v>
      </c>
      <c s="36">
        <v>0</v>
      </c>
      <c s="36">
        <f>ROUND(G562*H562,6)</f>
      </c>
      <c r="L562" s="38">
        <v>0</v>
      </c>
      <c s="32">
        <f>ROUND(ROUND(L562,2)*ROUND(G562,3),2)</f>
      </c>
      <c s="36" t="s">
        <v>104</v>
      </c>
      <c>
        <f>(M562*21)/100</f>
      </c>
      <c t="s">
        <v>27</v>
      </c>
    </row>
    <row r="563" spans="1:5" ht="12.75">
      <c r="A563" s="35" t="s">
        <v>55</v>
      </c>
      <c r="E563" s="39" t="s">
        <v>5</v>
      </c>
    </row>
    <row r="564" spans="1:5" ht="12.75">
      <c r="A564" s="35" t="s">
        <v>57</v>
      </c>
      <c r="E564" s="40" t="s">
        <v>831</v>
      </c>
    </row>
    <row r="565" spans="1:5" ht="12.75">
      <c r="A565" t="s">
        <v>58</v>
      </c>
      <c r="E565" s="39" t="s">
        <v>2926</v>
      </c>
    </row>
    <row r="566" spans="1:16" ht="12.75">
      <c r="A566" t="s">
        <v>49</v>
      </c>
      <c s="34" t="s">
        <v>1480</v>
      </c>
      <c s="34" t="s">
        <v>2927</v>
      </c>
      <c s="35" t="s">
        <v>5</v>
      </c>
      <c s="6" t="s">
        <v>2928</v>
      </c>
      <c s="36" t="s">
        <v>830</v>
      </c>
      <c s="37">
        <v>1</v>
      </c>
      <c s="36">
        <v>0</v>
      </c>
      <c s="36">
        <f>ROUND(G566*H566,6)</f>
      </c>
      <c r="L566" s="38">
        <v>0</v>
      </c>
      <c s="32">
        <f>ROUND(ROUND(L566,2)*ROUND(G566,3),2)</f>
      </c>
      <c s="36" t="s">
        <v>104</v>
      </c>
      <c>
        <f>(M566*21)/100</f>
      </c>
      <c t="s">
        <v>27</v>
      </c>
    </row>
    <row r="567" spans="1:5" ht="12.75">
      <c r="A567" s="35" t="s">
        <v>55</v>
      </c>
      <c r="E567" s="39" t="s">
        <v>5</v>
      </c>
    </row>
    <row r="568" spans="1:5" ht="12.75">
      <c r="A568" s="35" t="s">
        <v>57</v>
      </c>
      <c r="E568" s="40" t="s">
        <v>831</v>
      </c>
    </row>
    <row r="569" spans="1:5" ht="12.75">
      <c r="A569" t="s">
        <v>58</v>
      </c>
      <c r="E569" s="39" t="s">
        <v>2928</v>
      </c>
    </row>
    <row r="570" spans="1:16" ht="12.75">
      <c r="A570" t="s">
        <v>49</v>
      </c>
      <c s="34" t="s">
        <v>1482</v>
      </c>
      <c s="34" t="s">
        <v>2929</v>
      </c>
      <c s="35" t="s">
        <v>5</v>
      </c>
      <c s="6" t="s">
        <v>1481</v>
      </c>
      <c s="36" t="s">
        <v>830</v>
      </c>
      <c s="37">
        <v>1</v>
      </c>
      <c s="36">
        <v>0</v>
      </c>
      <c s="36">
        <f>ROUND(G570*H570,6)</f>
      </c>
      <c r="L570" s="38">
        <v>0</v>
      </c>
      <c s="32">
        <f>ROUND(ROUND(L570,2)*ROUND(G570,3),2)</f>
      </c>
      <c s="36" t="s">
        <v>104</v>
      </c>
      <c>
        <f>(M570*21)/100</f>
      </c>
      <c t="s">
        <v>27</v>
      </c>
    </row>
    <row r="571" spans="1:5" ht="12.75">
      <c r="A571" s="35" t="s">
        <v>55</v>
      </c>
      <c r="E571" s="39" t="s">
        <v>5</v>
      </c>
    </row>
    <row r="572" spans="1:5" ht="12.75">
      <c r="A572" s="35" t="s">
        <v>57</v>
      </c>
      <c r="E572" s="40" t="s">
        <v>831</v>
      </c>
    </row>
    <row r="573" spans="1:5" ht="12.75">
      <c r="A573" t="s">
        <v>58</v>
      </c>
      <c r="E573" s="39" t="s">
        <v>1481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1168</v>
      </c>
      <c s="41">
        <f>Rekapitulace!C29</f>
      </c>
      <c s="20" t="s">
        <v>0</v>
      </c>
      <c t="s">
        <v>23</v>
      </c>
      <c t="s">
        <v>27</v>
      </c>
    </row>
    <row r="4" spans="1:16" ht="32" customHeight="1">
      <c r="A4" s="24" t="s">
        <v>20</v>
      </c>
      <c s="25" t="s">
        <v>28</v>
      </c>
      <c s="27" t="s">
        <v>1168</v>
      </c>
      <c r="E4" s="26" t="s">
        <v>1169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COUNTIFS(L8:L306,"=0",A8:A306,"P")+COUNTIFS(L8:L306,"",A8:A306,"P")+SUM(Q8:Q306)</f>
      </c>
    </row>
    <row r="8" spans="1:13" ht="12.75">
      <c r="A8" t="s">
        <v>44</v>
      </c>
      <c r="C8" s="28" t="s">
        <v>2932</v>
      </c>
      <c r="E8" s="30" t="s">
        <v>2931</v>
      </c>
      <c r="J8" s="29">
        <f>0+J9</f>
      </c>
      <c s="29">
        <f>0+K9</f>
      </c>
      <c s="29">
        <f>0+L9</f>
      </c>
      <c s="29">
        <f>0+M9</f>
      </c>
    </row>
    <row r="9" spans="1:13" ht="12.75">
      <c r="A9" t="s">
        <v>46</v>
      </c>
      <c r="C9" s="31" t="s">
        <v>823</v>
      </c>
      <c r="E9" s="33" t="s">
        <v>824</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f>
      </c>
    </row>
    <row r="10" spans="1:16" ht="25.5">
      <c r="A10" t="s">
        <v>49</v>
      </c>
      <c s="34" t="s">
        <v>50</v>
      </c>
      <c s="34" t="s">
        <v>2933</v>
      </c>
      <c s="35" t="s">
        <v>5</v>
      </c>
      <c s="6" t="s">
        <v>2934</v>
      </c>
      <c s="36" t="s">
        <v>64</v>
      </c>
      <c s="37">
        <v>65</v>
      </c>
      <c s="36">
        <v>0</v>
      </c>
      <c s="36">
        <f>ROUND(G10*H10,6)</f>
      </c>
      <c r="L10" s="38">
        <v>0</v>
      </c>
      <c s="32">
        <f>ROUND(ROUND(L10,2)*ROUND(G10,3),2)</f>
      </c>
      <c s="36" t="s">
        <v>104</v>
      </c>
      <c>
        <f>(M10*21)/100</f>
      </c>
      <c t="s">
        <v>27</v>
      </c>
    </row>
    <row r="11" spans="1:5" ht="12.75">
      <c r="A11" s="35" t="s">
        <v>55</v>
      </c>
      <c r="E11" s="39" t="s">
        <v>5</v>
      </c>
    </row>
    <row r="12" spans="1:5" ht="25.5">
      <c r="A12" s="35" t="s">
        <v>57</v>
      </c>
      <c r="E12" s="40" t="s">
        <v>2935</v>
      </c>
    </row>
    <row r="13" spans="1:5" ht="38.25">
      <c r="A13" t="s">
        <v>58</v>
      </c>
      <c r="E13" s="39" t="s">
        <v>2936</v>
      </c>
    </row>
    <row r="14" spans="1:16" ht="25.5">
      <c r="A14" t="s">
        <v>49</v>
      </c>
      <c s="34" t="s">
        <v>27</v>
      </c>
      <c s="34" t="s">
        <v>2937</v>
      </c>
      <c s="35" t="s">
        <v>5</v>
      </c>
      <c s="6" t="s">
        <v>2938</v>
      </c>
      <c s="36" t="s">
        <v>64</v>
      </c>
      <c s="37">
        <v>26</v>
      </c>
      <c s="36">
        <v>0</v>
      </c>
      <c s="36">
        <f>ROUND(G14*H14,6)</f>
      </c>
      <c r="L14" s="38">
        <v>0</v>
      </c>
      <c s="32">
        <f>ROUND(ROUND(L14,2)*ROUND(G14,3),2)</f>
      </c>
      <c s="36" t="s">
        <v>104</v>
      </c>
      <c>
        <f>(M14*21)/100</f>
      </c>
      <c t="s">
        <v>27</v>
      </c>
    </row>
    <row r="15" spans="1:5" ht="12.75">
      <c r="A15" s="35" t="s">
        <v>55</v>
      </c>
      <c r="E15" s="39" t="s">
        <v>5</v>
      </c>
    </row>
    <row r="16" spans="1:5" ht="25.5">
      <c r="A16" s="35" t="s">
        <v>57</v>
      </c>
      <c r="E16" s="40" t="s">
        <v>2939</v>
      </c>
    </row>
    <row r="17" spans="1:5" ht="51">
      <c r="A17" t="s">
        <v>58</v>
      </c>
      <c r="E17" s="39" t="s">
        <v>2940</v>
      </c>
    </row>
    <row r="18" spans="1:16" ht="25.5">
      <c r="A18" t="s">
        <v>49</v>
      </c>
      <c s="34" t="s">
        <v>26</v>
      </c>
      <c s="34" t="s">
        <v>2941</v>
      </c>
      <c s="35" t="s">
        <v>5</v>
      </c>
      <c s="6" t="s">
        <v>2942</v>
      </c>
      <c s="36" t="s">
        <v>64</v>
      </c>
      <c s="37">
        <v>29</v>
      </c>
      <c s="36">
        <v>0</v>
      </c>
      <c s="36">
        <f>ROUND(G18*H18,6)</f>
      </c>
      <c r="L18" s="38">
        <v>0</v>
      </c>
      <c s="32">
        <f>ROUND(ROUND(L18,2)*ROUND(G18,3),2)</f>
      </c>
      <c s="36" t="s">
        <v>104</v>
      </c>
      <c>
        <f>(M18*21)/100</f>
      </c>
      <c t="s">
        <v>27</v>
      </c>
    </row>
    <row r="19" spans="1:5" ht="12.75">
      <c r="A19" s="35" t="s">
        <v>55</v>
      </c>
      <c r="E19" s="39" t="s">
        <v>5</v>
      </c>
    </row>
    <row r="20" spans="1:5" ht="25.5">
      <c r="A20" s="35" t="s">
        <v>57</v>
      </c>
      <c r="E20" s="40" t="s">
        <v>2943</v>
      </c>
    </row>
    <row r="21" spans="1:5" ht="51">
      <c r="A21" t="s">
        <v>58</v>
      </c>
      <c r="E21" s="39" t="s">
        <v>2944</v>
      </c>
    </row>
    <row r="22" spans="1:16" ht="25.5">
      <c r="A22" t="s">
        <v>49</v>
      </c>
      <c s="34" t="s">
        <v>66</v>
      </c>
      <c s="34" t="s">
        <v>2945</v>
      </c>
      <c s="35" t="s">
        <v>5</v>
      </c>
      <c s="6" t="s">
        <v>2946</v>
      </c>
      <c s="36" t="s">
        <v>64</v>
      </c>
      <c s="37">
        <v>20</v>
      </c>
      <c s="36">
        <v>0</v>
      </c>
      <c s="36">
        <f>ROUND(G22*H22,6)</f>
      </c>
      <c r="L22" s="38">
        <v>0</v>
      </c>
      <c s="32">
        <f>ROUND(ROUND(L22,2)*ROUND(G22,3),2)</f>
      </c>
      <c s="36" t="s">
        <v>104</v>
      </c>
      <c>
        <f>(M22*21)/100</f>
      </c>
      <c t="s">
        <v>27</v>
      </c>
    </row>
    <row r="23" spans="1:5" ht="12.75">
      <c r="A23" s="35" t="s">
        <v>55</v>
      </c>
      <c r="E23" s="39" t="s">
        <v>5</v>
      </c>
    </row>
    <row r="24" spans="1:5" ht="25.5">
      <c r="A24" s="35" t="s">
        <v>57</v>
      </c>
      <c r="E24" s="40" t="s">
        <v>2947</v>
      </c>
    </row>
    <row r="25" spans="1:5" ht="51">
      <c r="A25" t="s">
        <v>58</v>
      </c>
      <c r="E25" s="39" t="s">
        <v>2948</v>
      </c>
    </row>
    <row r="26" spans="1:16" ht="25.5">
      <c r="A26" t="s">
        <v>49</v>
      </c>
      <c s="34" t="s">
        <v>70</v>
      </c>
      <c s="34" t="s">
        <v>2949</v>
      </c>
      <c s="35" t="s">
        <v>5</v>
      </c>
      <c s="6" t="s">
        <v>2950</v>
      </c>
      <c s="36" t="s">
        <v>64</v>
      </c>
      <c s="37">
        <v>80</v>
      </c>
      <c s="36">
        <v>0</v>
      </c>
      <c s="36">
        <f>ROUND(G26*H26,6)</f>
      </c>
      <c r="L26" s="38">
        <v>0</v>
      </c>
      <c s="32">
        <f>ROUND(ROUND(L26,2)*ROUND(G26,3),2)</f>
      </c>
      <c s="36" t="s">
        <v>104</v>
      </c>
      <c>
        <f>(M26*21)/100</f>
      </c>
      <c t="s">
        <v>27</v>
      </c>
    </row>
    <row r="27" spans="1:5" ht="12.75">
      <c r="A27" s="35" t="s">
        <v>55</v>
      </c>
      <c r="E27" s="39" t="s">
        <v>5</v>
      </c>
    </row>
    <row r="28" spans="1:5" ht="25.5">
      <c r="A28" s="35" t="s">
        <v>57</v>
      </c>
      <c r="E28" s="40" t="s">
        <v>2951</v>
      </c>
    </row>
    <row r="29" spans="1:5" ht="51">
      <c r="A29" t="s">
        <v>58</v>
      </c>
      <c r="E29" s="39" t="s">
        <v>2952</v>
      </c>
    </row>
    <row r="30" spans="1:16" ht="25.5">
      <c r="A30" t="s">
        <v>49</v>
      </c>
      <c s="34" t="s">
        <v>76</v>
      </c>
      <c s="34" t="s">
        <v>2953</v>
      </c>
      <c s="35" t="s">
        <v>5</v>
      </c>
      <c s="6" t="s">
        <v>2954</v>
      </c>
      <c s="36" t="s">
        <v>64</v>
      </c>
      <c s="37">
        <v>25</v>
      </c>
      <c s="36">
        <v>0</v>
      </c>
      <c s="36">
        <f>ROUND(G30*H30,6)</f>
      </c>
      <c r="L30" s="38">
        <v>0</v>
      </c>
      <c s="32">
        <f>ROUND(ROUND(L30,2)*ROUND(G30,3),2)</f>
      </c>
      <c s="36" t="s">
        <v>104</v>
      </c>
      <c>
        <f>(M30*21)/100</f>
      </c>
      <c t="s">
        <v>27</v>
      </c>
    </row>
    <row r="31" spans="1:5" ht="12.75">
      <c r="A31" s="35" t="s">
        <v>55</v>
      </c>
      <c r="E31" s="39" t="s">
        <v>5</v>
      </c>
    </row>
    <row r="32" spans="1:5" ht="25.5">
      <c r="A32" s="35" t="s">
        <v>57</v>
      </c>
      <c r="E32" s="40" t="s">
        <v>2955</v>
      </c>
    </row>
    <row r="33" spans="1:5" ht="51">
      <c r="A33" t="s">
        <v>58</v>
      </c>
      <c r="E33" s="39" t="s">
        <v>2956</v>
      </c>
    </row>
    <row r="34" spans="1:16" ht="25.5">
      <c r="A34" t="s">
        <v>49</v>
      </c>
      <c s="34" t="s">
        <v>79</v>
      </c>
      <c s="34" t="s">
        <v>2957</v>
      </c>
      <c s="35" t="s">
        <v>5</v>
      </c>
      <c s="6" t="s">
        <v>2958</v>
      </c>
      <c s="36" t="s">
        <v>64</v>
      </c>
      <c s="37">
        <v>98</v>
      </c>
      <c s="36">
        <v>0</v>
      </c>
      <c s="36">
        <f>ROUND(G34*H34,6)</f>
      </c>
      <c r="L34" s="38">
        <v>0</v>
      </c>
      <c s="32">
        <f>ROUND(ROUND(L34,2)*ROUND(G34,3),2)</f>
      </c>
      <c s="36" t="s">
        <v>104</v>
      </c>
      <c>
        <f>(M34*21)/100</f>
      </c>
      <c t="s">
        <v>27</v>
      </c>
    </row>
    <row r="35" spans="1:5" ht="12.75">
      <c r="A35" s="35" t="s">
        <v>55</v>
      </c>
      <c r="E35" s="39" t="s">
        <v>5</v>
      </c>
    </row>
    <row r="36" spans="1:5" ht="25.5">
      <c r="A36" s="35" t="s">
        <v>57</v>
      </c>
      <c r="E36" s="40" t="s">
        <v>2959</v>
      </c>
    </row>
    <row r="37" spans="1:5" ht="51">
      <c r="A37" t="s">
        <v>58</v>
      </c>
      <c r="E37" s="39" t="s">
        <v>2960</v>
      </c>
    </row>
    <row r="38" spans="1:16" ht="25.5">
      <c r="A38" t="s">
        <v>49</v>
      </c>
      <c s="34" t="s">
        <v>82</v>
      </c>
      <c s="34" t="s">
        <v>2961</v>
      </c>
      <c s="35" t="s">
        <v>5</v>
      </c>
      <c s="6" t="s">
        <v>2962</v>
      </c>
      <c s="36" t="s">
        <v>64</v>
      </c>
      <c s="37">
        <v>144</v>
      </c>
      <c s="36">
        <v>0</v>
      </c>
      <c s="36">
        <f>ROUND(G38*H38,6)</f>
      </c>
      <c r="L38" s="38">
        <v>0</v>
      </c>
      <c s="32">
        <f>ROUND(ROUND(L38,2)*ROUND(G38,3),2)</f>
      </c>
      <c s="36" t="s">
        <v>104</v>
      </c>
      <c>
        <f>(M38*21)/100</f>
      </c>
      <c t="s">
        <v>27</v>
      </c>
    </row>
    <row r="39" spans="1:5" ht="12.75">
      <c r="A39" s="35" t="s">
        <v>55</v>
      </c>
      <c r="E39" s="39" t="s">
        <v>5</v>
      </c>
    </row>
    <row r="40" spans="1:5" ht="25.5">
      <c r="A40" s="35" t="s">
        <v>57</v>
      </c>
      <c r="E40" s="40" t="s">
        <v>2963</v>
      </c>
    </row>
    <row r="41" spans="1:5" ht="51">
      <c r="A41" t="s">
        <v>58</v>
      </c>
      <c r="E41" s="39" t="s">
        <v>2964</v>
      </c>
    </row>
    <row r="42" spans="1:16" ht="12.75">
      <c r="A42" t="s">
        <v>49</v>
      </c>
      <c s="34" t="s">
        <v>87</v>
      </c>
      <c s="34" t="s">
        <v>2965</v>
      </c>
      <c s="35" t="s">
        <v>5</v>
      </c>
      <c s="6" t="s">
        <v>2966</v>
      </c>
      <c s="36" t="s">
        <v>64</v>
      </c>
      <c s="37">
        <v>105</v>
      </c>
      <c s="36">
        <v>0</v>
      </c>
      <c s="36">
        <f>ROUND(G42*H42,6)</f>
      </c>
      <c r="L42" s="38">
        <v>0</v>
      </c>
      <c s="32">
        <f>ROUND(ROUND(L42,2)*ROUND(G42,3),2)</f>
      </c>
      <c s="36" t="s">
        <v>104</v>
      </c>
      <c>
        <f>(M42*21)/100</f>
      </c>
      <c t="s">
        <v>27</v>
      </c>
    </row>
    <row r="43" spans="1:5" ht="12.75">
      <c r="A43" s="35" t="s">
        <v>55</v>
      </c>
      <c r="E43" s="39" t="s">
        <v>5</v>
      </c>
    </row>
    <row r="44" spans="1:5" ht="25.5">
      <c r="A44" s="35" t="s">
        <v>57</v>
      </c>
      <c r="E44" s="40" t="s">
        <v>2967</v>
      </c>
    </row>
    <row r="45" spans="1:5" ht="25.5">
      <c r="A45" t="s">
        <v>58</v>
      </c>
      <c r="E45" s="39" t="s">
        <v>2968</v>
      </c>
    </row>
    <row r="46" spans="1:16" ht="12.75">
      <c r="A46" t="s">
        <v>49</v>
      </c>
      <c s="34" t="s">
        <v>91</v>
      </c>
      <c s="34" t="s">
        <v>2969</v>
      </c>
      <c s="35" t="s">
        <v>5</v>
      </c>
      <c s="6" t="s">
        <v>2970</v>
      </c>
      <c s="36" t="s">
        <v>64</v>
      </c>
      <c s="37">
        <v>59</v>
      </c>
      <c s="36">
        <v>0</v>
      </c>
      <c s="36">
        <f>ROUND(G46*H46,6)</f>
      </c>
      <c r="L46" s="38">
        <v>0</v>
      </c>
      <c s="32">
        <f>ROUND(ROUND(L46,2)*ROUND(G46,3),2)</f>
      </c>
      <c s="36" t="s">
        <v>104</v>
      </c>
      <c>
        <f>(M46*21)/100</f>
      </c>
      <c t="s">
        <v>27</v>
      </c>
    </row>
    <row r="47" spans="1:5" ht="12.75">
      <c r="A47" s="35" t="s">
        <v>55</v>
      </c>
      <c r="E47" s="39" t="s">
        <v>5</v>
      </c>
    </row>
    <row r="48" spans="1:5" ht="25.5">
      <c r="A48" s="35" t="s">
        <v>57</v>
      </c>
      <c r="E48" s="40" t="s">
        <v>2971</v>
      </c>
    </row>
    <row r="49" spans="1:5" ht="25.5">
      <c r="A49" t="s">
        <v>58</v>
      </c>
      <c r="E49" s="39" t="s">
        <v>2972</v>
      </c>
    </row>
    <row r="50" spans="1:16" ht="12.75">
      <c r="A50" t="s">
        <v>49</v>
      </c>
      <c s="34" t="s">
        <v>94</v>
      </c>
      <c s="34" t="s">
        <v>2973</v>
      </c>
      <c s="35" t="s">
        <v>5</v>
      </c>
      <c s="6" t="s">
        <v>2974</v>
      </c>
      <c s="36" t="s">
        <v>64</v>
      </c>
      <c s="37">
        <v>42</v>
      </c>
      <c s="36">
        <v>0</v>
      </c>
      <c s="36">
        <f>ROUND(G50*H50,6)</f>
      </c>
      <c r="L50" s="38">
        <v>0</v>
      </c>
      <c s="32">
        <f>ROUND(ROUND(L50,2)*ROUND(G50,3),2)</f>
      </c>
      <c s="36" t="s">
        <v>104</v>
      </c>
      <c>
        <f>(M50*21)/100</f>
      </c>
      <c t="s">
        <v>27</v>
      </c>
    </row>
    <row r="51" spans="1:5" ht="12.75">
      <c r="A51" s="35" t="s">
        <v>55</v>
      </c>
      <c r="E51" s="39" t="s">
        <v>5</v>
      </c>
    </row>
    <row r="52" spans="1:5" ht="25.5">
      <c r="A52" s="35" t="s">
        <v>57</v>
      </c>
      <c r="E52" s="40" t="s">
        <v>2975</v>
      </c>
    </row>
    <row r="53" spans="1:5" ht="25.5">
      <c r="A53" t="s">
        <v>58</v>
      </c>
      <c r="E53" s="39" t="s">
        <v>2976</v>
      </c>
    </row>
    <row r="54" spans="1:16" ht="25.5">
      <c r="A54" t="s">
        <v>49</v>
      </c>
      <c s="34" t="s">
        <v>98</v>
      </c>
      <c s="34" t="s">
        <v>2977</v>
      </c>
      <c s="35" t="s">
        <v>5</v>
      </c>
      <c s="6" t="s">
        <v>2978</v>
      </c>
      <c s="36" t="s">
        <v>64</v>
      </c>
      <c s="37">
        <v>70</v>
      </c>
      <c s="36">
        <v>0</v>
      </c>
      <c s="36">
        <f>ROUND(G54*H54,6)</f>
      </c>
      <c r="L54" s="38">
        <v>0</v>
      </c>
      <c s="32">
        <f>ROUND(ROUND(L54,2)*ROUND(G54,3),2)</f>
      </c>
      <c s="36" t="s">
        <v>104</v>
      </c>
      <c>
        <f>(M54*21)/100</f>
      </c>
      <c t="s">
        <v>27</v>
      </c>
    </row>
    <row r="55" spans="1:5" ht="12.75">
      <c r="A55" s="35" t="s">
        <v>55</v>
      </c>
      <c r="E55" s="39" t="s">
        <v>5</v>
      </c>
    </row>
    <row r="56" spans="1:5" ht="25.5">
      <c r="A56" s="35" t="s">
        <v>57</v>
      </c>
      <c r="E56" s="40" t="s">
        <v>2979</v>
      </c>
    </row>
    <row r="57" spans="1:5" ht="38.25">
      <c r="A57" t="s">
        <v>58</v>
      </c>
      <c r="E57" s="39" t="s">
        <v>2980</v>
      </c>
    </row>
    <row r="58" spans="1:16" ht="12.75">
      <c r="A58" t="s">
        <v>49</v>
      </c>
      <c s="34" t="s">
        <v>101</v>
      </c>
      <c s="34" t="s">
        <v>2981</v>
      </c>
      <c s="35" t="s">
        <v>5</v>
      </c>
      <c s="6" t="s">
        <v>2982</v>
      </c>
      <c s="36" t="s">
        <v>64</v>
      </c>
      <c s="37">
        <v>39</v>
      </c>
      <c s="36">
        <v>0</v>
      </c>
      <c s="36">
        <f>ROUND(G58*H58,6)</f>
      </c>
      <c r="L58" s="38">
        <v>0</v>
      </c>
      <c s="32">
        <f>ROUND(ROUND(L58,2)*ROUND(G58,3),2)</f>
      </c>
      <c s="36" t="s">
        <v>104</v>
      </c>
      <c>
        <f>(M58*21)/100</f>
      </c>
      <c t="s">
        <v>27</v>
      </c>
    </row>
    <row r="59" spans="1:5" ht="12.75">
      <c r="A59" s="35" t="s">
        <v>55</v>
      </c>
      <c r="E59" s="39" t="s">
        <v>5</v>
      </c>
    </row>
    <row r="60" spans="1:5" ht="25.5">
      <c r="A60" s="35" t="s">
        <v>57</v>
      </c>
      <c r="E60" s="40" t="s">
        <v>2983</v>
      </c>
    </row>
    <row r="61" spans="1:5" ht="25.5">
      <c r="A61" t="s">
        <v>58</v>
      </c>
      <c r="E61" s="39" t="s">
        <v>2984</v>
      </c>
    </row>
    <row r="62" spans="1:16" ht="12.75">
      <c r="A62" t="s">
        <v>49</v>
      </c>
      <c s="34" t="s">
        <v>107</v>
      </c>
      <c s="34" t="s">
        <v>2985</v>
      </c>
      <c s="35" t="s">
        <v>5</v>
      </c>
      <c s="6" t="s">
        <v>2986</v>
      </c>
      <c s="36" t="s">
        <v>64</v>
      </c>
      <c s="37">
        <v>16</v>
      </c>
      <c s="36">
        <v>0</v>
      </c>
      <c s="36">
        <f>ROUND(G62*H62,6)</f>
      </c>
      <c r="L62" s="38">
        <v>0</v>
      </c>
      <c s="32">
        <f>ROUND(ROUND(L62,2)*ROUND(G62,3),2)</f>
      </c>
      <c s="36" t="s">
        <v>104</v>
      </c>
      <c>
        <f>(M62*21)/100</f>
      </c>
      <c t="s">
        <v>27</v>
      </c>
    </row>
    <row r="63" spans="1:5" ht="12.75">
      <c r="A63" s="35" t="s">
        <v>55</v>
      </c>
      <c r="E63" s="39" t="s">
        <v>5</v>
      </c>
    </row>
    <row r="64" spans="1:5" ht="25.5">
      <c r="A64" s="35" t="s">
        <v>57</v>
      </c>
      <c r="E64" s="40" t="s">
        <v>2987</v>
      </c>
    </row>
    <row r="65" spans="1:5" ht="25.5">
      <c r="A65" t="s">
        <v>58</v>
      </c>
      <c r="E65" s="39" t="s">
        <v>2988</v>
      </c>
    </row>
    <row r="66" spans="1:16" ht="12.75">
      <c r="A66" t="s">
        <v>49</v>
      </c>
      <c s="34" t="s">
        <v>159</v>
      </c>
      <c s="34" t="s">
        <v>2989</v>
      </c>
      <c s="35" t="s">
        <v>5</v>
      </c>
      <c s="6" t="s">
        <v>2990</v>
      </c>
      <c s="36" t="s">
        <v>64</v>
      </c>
      <c s="37">
        <v>29</v>
      </c>
      <c s="36">
        <v>0</v>
      </c>
      <c s="36">
        <f>ROUND(G66*H66,6)</f>
      </c>
      <c r="L66" s="38">
        <v>0</v>
      </c>
      <c s="32">
        <f>ROUND(ROUND(L66,2)*ROUND(G66,3),2)</f>
      </c>
      <c s="36" t="s">
        <v>104</v>
      </c>
      <c>
        <f>(M66*21)/100</f>
      </c>
      <c t="s">
        <v>27</v>
      </c>
    </row>
    <row r="67" spans="1:5" ht="12.75">
      <c r="A67" s="35" t="s">
        <v>55</v>
      </c>
      <c r="E67" s="39" t="s">
        <v>5</v>
      </c>
    </row>
    <row r="68" spans="1:5" ht="25.5">
      <c r="A68" s="35" t="s">
        <v>57</v>
      </c>
      <c r="E68" s="40" t="s">
        <v>2943</v>
      </c>
    </row>
    <row r="69" spans="1:5" ht="25.5">
      <c r="A69" t="s">
        <v>58</v>
      </c>
      <c r="E69" s="39" t="s">
        <v>2991</v>
      </c>
    </row>
    <row r="70" spans="1:16" ht="12.75">
      <c r="A70" t="s">
        <v>49</v>
      </c>
      <c s="34" t="s">
        <v>163</v>
      </c>
      <c s="34" t="s">
        <v>2992</v>
      </c>
      <c s="35" t="s">
        <v>5</v>
      </c>
      <c s="6" t="s">
        <v>2993</v>
      </c>
      <c s="36" t="s">
        <v>64</v>
      </c>
      <c s="37">
        <v>136</v>
      </c>
      <c s="36">
        <v>0</v>
      </c>
      <c s="36">
        <f>ROUND(G70*H70,6)</f>
      </c>
      <c r="L70" s="38">
        <v>0</v>
      </c>
      <c s="32">
        <f>ROUND(ROUND(L70,2)*ROUND(G70,3),2)</f>
      </c>
      <c s="36" t="s">
        <v>104</v>
      </c>
      <c>
        <f>(M70*21)/100</f>
      </c>
      <c t="s">
        <v>27</v>
      </c>
    </row>
    <row r="71" spans="1:5" ht="12.75">
      <c r="A71" s="35" t="s">
        <v>55</v>
      </c>
      <c r="E71" s="39" t="s">
        <v>5</v>
      </c>
    </row>
    <row r="72" spans="1:5" ht="25.5">
      <c r="A72" s="35" t="s">
        <v>57</v>
      </c>
      <c r="E72" s="40" t="s">
        <v>2994</v>
      </c>
    </row>
    <row r="73" spans="1:5" ht="25.5">
      <c r="A73" t="s">
        <v>58</v>
      </c>
      <c r="E73" s="39" t="s">
        <v>2995</v>
      </c>
    </row>
    <row r="74" spans="1:16" ht="12.75">
      <c r="A74" t="s">
        <v>49</v>
      </c>
      <c s="34" t="s">
        <v>167</v>
      </c>
      <c s="34" t="s">
        <v>2996</v>
      </c>
      <c s="35" t="s">
        <v>5</v>
      </c>
      <c s="6" t="s">
        <v>2997</v>
      </c>
      <c s="36" t="s">
        <v>64</v>
      </c>
      <c s="37">
        <v>55</v>
      </c>
      <c s="36">
        <v>0</v>
      </c>
      <c s="36">
        <f>ROUND(G74*H74,6)</f>
      </c>
      <c r="L74" s="38">
        <v>0</v>
      </c>
      <c s="32">
        <f>ROUND(ROUND(L74,2)*ROUND(G74,3),2)</f>
      </c>
      <c s="36" t="s">
        <v>104</v>
      </c>
      <c>
        <f>(M74*21)/100</f>
      </c>
      <c t="s">
        <v>27</v>
      </c>
    </row>
    <row r="75" spans="1:5" ht="12.75">
      <c r="A75" s="35" t="s">
        <v>55</v>
      </c>
      <c r="E75" s="39" t="s">
        <v>5</v>
      </c>
    </row>
    <row r="76" spans="1:5" ht="25.5">
      <c r="A76" s="35" t="s">
        <v>57</v>
      </c>
      <c r="E76" s="40" t="s">
        <v>2998</v>
      </c>
    </row>
    <row r="77" spans="1:5" ht="25.5">
      <c r="A77" t="s">
        <v>58</v>
      </c>
      <c r="E77" s="39" t="s">
        <v>2999</v>
      </c>
    </row>
    <row r="78" spans="1:16" ht="12.75">
      <c r="A78" t="s">
        <v>49</v>
      </c>
      <c s="34" t="s">
        <v>170</v>
      </c>
      <c s="34" t="s">
        <v>3000</v>
      </c>
      <c s="35" t="s">
        <v>5</v>
      </c>
      <c s="6" t="s">
        <v>3001</v>
      </c>
      <c s="36" t="s">
        <v>64</v>
      </c>
      <c s="37">
        <v>100</v>
      </c>
      <c s="36">
        <v>0</v>
      </c>
      <c s="36">
        <f>ROUND(G78*H78,6)</f>
      </c>
      <c r="L78" s="38">
        <v>0</v>
      </c>
      <c s="32">
        <f>ROUND(ROUND(L78,2)*ROUND(G78,3),2)</f>
      </c>
      <c s="36" t="s">
        <v>104</v>
      </c>
      <c>
        <f>(M78*21)/100</f>
      </c>
      <c t="s">
        <v>27</v>
      </c>
    </row>
    <row r="79" spans="1:5" ht="12.75">
      <c r="A79" s="35" t="s">
        <v>55</v>
      </c>
      <c r="E79" s="39" t="s">
        <v>5</v>
      </c>
    </row>
    <row r="80" spans="1:5" ht="25.5">
      <c r="A80" s="35" t="s">
        <v>57</v>
      </c>
      <c r="E80" s="40" t="s">
        <v>3002</v>
      </c>
    </row>
    <row r="81" spans="1:5" ht="25.5">
      <c r="A81" t="s">
        <v>58</v>
      </c>
      <c r="E81" s="39" t="s">
        <v>3003</v>
      </c>
    </row>
    <row r="82" spans="1:16" ht="12.75">
      <c r="A82" t="s">
        <v>49</v>
      </c>
      <c s="34" t="s">
        <v>173</v>
      </c>
      <c s="34" t="s">
        <v>3004</v>
      </c>
      <c s="35" t="s">
        <v>5</v>
      </c>
      <c s="6" t="s">
        <v>3005</v>
      </c>
      <c s="36" t="s">
        <v>64</v>
      </c>
      <c s="37">
        <v>228</v>
      </c>
      <c s="36">
        <v>0</v>
      </c>
      <c s="36">
        <f>ROUND(G82*H82,6)</f>
      </c>
      <c r="L82" s="38">
        <v>0</v>
      </c>
      <c s="32">
        <f>ROUND(ROUND(L82,2)*ROUND(G82,3),2)</f>
      </c>
      <c s="36" t="s">
        <v>104</v>
      </c>
      <c>
        <f>(M82*21)/100</f>
      </c>
      <c t="s">
        <v>27</v>
      </c>
    </row>
    <row r="83" spans="1:5" ht="12.75">
      <c r="A83" s="35" t="s">
        <v>55</v>
      </c>
      <c r="E83" s="39" t="s">
        <v>5</v>
      </c>
    </row>
    <row r="84" spans="1:5" ht="25.5">
      <c r="A84" s="35" t="s">
        <v>57</v>
      </c>
      <c r="E84" s="40" t="s">
        <v>3006</v>
      </c>
    </row>
    <row r="85" spans="1:5" ht="25.5">
      <c r="A85" t="s">
        <v>58</v>
      </c>
      <c r="E85" s="39" t="s">
        <v>3007</v>
      </c>
    </row>
    <row r="86" spans="1:16" ht="12.75">
      <c r="A86" t="s">
        <v>49</v>
      </c>
      <c s="34" t="s">
        <v>177</v>
      </c>
      <c s="34" t="s">
        <v>3008</v>
      </c>
      <c s="35" t="s">
        <v>5</v>
      </c>
      <c s="6" t="s">
        <v>3009</v>
      </c>
      <c s="36" t="s">
        <v>64</v>
      </c>
      <c s="37">
        <v>203</v>
      </c>
      <c s="36">
        <v>0</v>
      </c>
      <c s="36">
        <f>ROUND(G86*H86,6)</f>
      </c>
      <c r="L86" s="38">
        <v>0</v>
      </c>
      <c s="32">
        <f>ROUND(ROUND(L86,2)*ROUND(G86,3),2)</f>
      </c>
      <c s="36" t="s">
        <v>104</v>
      </c>
      <c>
        <f>(M86*21)/100</f>
      </c>
      <c t="s">
        <v>27</v>
      </c>
    </row>
    <row r="87" spans="1:5" ht="12.75">
      <c r="A87" s="35" t="s">
        <v>55</v>
      </c>
      <c r="E87" s="39" t="s">
        <v>5</v>
      </c>
    </row>
    <row r="88" spans="1:5" ht="25.5">
      <c r="A88" s="35" t="s">
        <v>57</v>
      </c>
      <c r="E88" s="40" t="s">
        <v>3010</v>
      </c>
    </row>
    <row r="89" spans="1:5" ht="25.5">
      <c r="A89" t="s">
        <v>58</v>
      </c>
      <c r="E89" s="39" t="s">
        <v>3011</v>
      </c>
    </row>
    <row r="90" spans="1:16" ht="12.75">
      <c r="A90" t="s">
        <v>49</v>
      </c>
      <c s="34" t="s">
        <v>182</v>
      </c>
      <c s="34" t="s">
        <v>3012</v>
      </c>
      <c s="35" t="s">
        <v>5</v>
      </c>
      <c s="6" t="s">
        <v>3013</v>
      </c>
      <c s="36" t="s">
        <v>73</v>
      </c>
      <c s="37">
        <v>6</v>
      </c>
      <c s="36">
        <v>0</v>
      </c>
      <c s="36">
        <f>ROUND(G90*H90,6)</f>
      </c>
      <c r="L90" s="38">
        <v>0</v>
      </c>
      <c s="32">
        <f>ROUND(ROUND(L90,2)*ROUND(G90,3),2)</f>
      </c>
      <c s="36" t="s">
        <v>104</v>
      </c>
      <c>
        <f>(M90*21)/100</f>
      </c>
      <c t="s">
        <v>27</v>
      </c>
    </row>
    <row r="91" spans="1:5" ht="12.75">
      <c r="A91" s="35" t="s">
        <v>55</v>
      </c>
      <c r="E91" s="39" t="s">
        <v>5</v>
      </c>
    </row>
    <row r="92" spans="1:5" ht="25.5">
      <c r="A92" s="35" t="s">
        <v>57</v>
      </c>
      <c r="E92" s="40" t="s">
        <v>3014</v>
      </c>
    </row>
    <row r="93" spans="1:5" ht="25.5">
      <c r="A93" t="s">
        <v>58</v>
      </c>
      <c r="E93" s="39" t="s">
        <v>3015</v>
      </c>
    </row>
    <row r="94" spans="1:16" ht="12.75">
      <c r="A94" t="s">
        <v>49</v>
      </c>
      <c s="34" t="s">
        <v>186</v>
      </c>
      <c s="34" t="s">
        <v>3016</v>
      </c>
      <c s="35" t="s">
        <v>5</v>
      </c>
      <c s="6" t="s">
        <v>3017</v>
      </c>
      <c s="36" t="s">
        <v>73</v>
      </c>
      <c s="37">
        <v>10</v>
      </c>
      <c s="36">
        <v>0</v>
      </c>
      <c s="36">
        <f>ROUND(G94*H94,6)</f>
      </c>
      <c r="L94" s="38">
        <v>0</v>
      </c>
      <c s="32">
        <f>ROUND(ROUND(L94,2)*ROUND(G94,3),2)</f>
      </c>
      <c s="36" t="s">
        <v>104</v>
      </c>
      <c>
        <f>(M94*21)/100</f>
      </c>
      <c t="s">
        <v>27</v>
      </c>
    </row>
    <row r="95" spans="1:5" ht="12.75">
      <c r="A95" s="35" t="s">
        <v>55</v>
      </c>
      <c r="E95" s="39" t="s">
        <v>5</v>
      </c>
    </row>
    <row r="96" spans="1:5" ht="25.5">
      <c r="A96" s="35" t="s">
        <v>57</v>
      </c>
      <c r="E96" s="40" t="s">
        <v>3018</v>
      </c>
    </row>
    <row r="97" spans="1:5" ht="25.5">
      <c r="A97" t="s">
        <v>58</v>
      </c>
      <c r="E97" s="39" t="s">
        <v>3019</v>
      </c>
    </row>
    <row r="98" spans="1:16" ht="25.5">
      <c r="A98" t="s">
        <v>49</v>
      </c>
      <c s="34" t="s">
        <v>190</v>
      </c>
      <c s="34" t="s">
        <v>3020</v>
      </c>
      <c s="35" t="s">
        <v>5</v>
      </c>
      <c s="6" t="s">
        <v>3021</v>
      </c>
      <c s="36" t="s">
        <v>64</v>
      </c>
      <c s="37">
        <v>42</v>
      </c>
      <c s="36">
        <v>0</v>
      </c>
      <c s="36">
        <f>ROUND(G98*H98,6)</f>
      </c>
      <c r="L98" s="38">
        <v>0</v>
      </c>
      <c s="32">
        <f>ROUND(ROUND(L98,2)*ROUND(G98,3),2)</f>
      </c>
      <c s="36" t="s">
        <v>104</v>
      </c>
      <c>
        <f>(M98*21)/100</f>
      </c>
      <c t="s">
        <v>27</v>
      </c>
    </row>
    <row r="99" spans="1:5" ht="12.75">
      <c r="A99" s="35" t="s">
        <v>55</v>
      </c>
      <c r="E99" s="39" t="s">
        <v>5</v>
      </c>
    </row>
    <row r="100" spans="1:5" ht="25.5">
      <c r="A100" s="35" t="s">
        <v>57</v>
      </c>
      <c r="E100" s="40" t="s">
        <v>2975</v>
      </c>
    </row>
    <row r="101" spans="1:5" ht="51">
      <c r="A101" t="s">
        <v>58</v>
      </c>
      <c r="E101" s="39" t="s">
        <v>3022</v>
      </c>
    </row>
    <row r="102" spans="1:16" ht="12.75">
      <c r="A102" t="s">
        <v>49</v>
      </c>
      <c s="34" t="s">
        <v>196</v>
      </c>
      <c s="34" t="s">
        <v>3023</v>
      </c>
      <c s="35" t="s">
        <v>5</v>
      </c>
      <c s="6" t="s">
        <v>3024</v>
      </c>
      <c s="36" t="s">
        <v>73</v>
      </c>
      <c s="37">
        <v>2</v>
      </c>
      <c s="36">
        <v>0</v>
      </c>
      <c s="36">
        <f>ROUND(G102*H102,6)</f>
      </c>
      <c r="L102" s="38">
        <v>0</v>
      </c>
      <c s="32">
        <f>ROUND(ROUND(L102,2)*ROUND(G102,3),2)</f>
      </c>
      <c s="36" t="s">
        <v>104</v>
      </c>
      <c>
        <f>(M102*21)/100</f>
      </c>
      <c t="s">
        <v>27</v>
      </c>
    </row>
    <row r="103" spans="1:5" ht="12.75">
      <c r="A103" s="35" t="s">
        <v>55</v>
      </c>
      <c r="E103" s="39" t="s">
        <v>5</v>
      </c>
    </row>
    <row r="104" spans="1:5" ht="25.5">
      <c r="A104" s="35" t="s">
        <v>57</v>
      </c>
      <c r="E104" s="40" t="s">
        <v>3025</v>
      </c>
    </row>
    <row r="105" spans="1:5" ht="25.5">
      <c r="A105" t="s">
        <v>58</v>
      </c>
      <c r="E105" s="39" t="s">
        <v>3026</v>
      </c>
    </row>
    <row r="106" spans="1:16" ht="12.75">
      <c r="A106" t="s">
        <v>49</v>
      </c>
      <c s="34" t="s">
        <v>198</v>
      </c>
      <c s="34" t="s">
        <v>3027</v>
      </c>
      <c s="35" t="s">
        <v>5</v>
      </c>
      <c s="6" t="s">
        <v>3028</v>
      </c>
      <c s="36" t="s">
        <v>73</v>
      </c>
      <c s="37">
        <v>6</v>
      </c>
      <c s="36">
        <v>0</v>
      </c>
      <c s="36">
        <f>ROUND(G106*H106,6)</f>
      </c>
      <c r="L106" s="38">
        <v>0</v>
      </c>
      <c s="32">
        <f>ROUND(ROUND(L106,2)*ROUND(G106,3),2)</f>
      </c>
      <c s="36" t="s">
        <v>104</v>
      </c>
      <c>
        <f>(M106*21)/100</f>
      </c>
      <c t="s">
        <v>27</v>
      </c>
    </row>
    <row r="107" spans="1:5" ht="12.75">
      <c r="A107" s="35" t="s">
        <v>55</v>
      </c>
      <c r="E107" s="39" t="s">
        <v>5</v>
      </c>
    </row>
    <row r="108" spans="1:5" ht="25.5">
      <c r="A108" s="35" t="s">
        <v>57</v>
      </c>
      <c r="E108" s="40" t="s">
        <v>3014</v>
      </c>
    </row>
    <row r="109" spans="1:5" ht="25.5">
      <c r="A109" t="s">
        <v>58</v>
      </c>
      <c r="E109" s="39" t="s">
        <v>3029</v>
      </c>
    </row>
    <row r="110" spans="1:16" ht="12.75">
      <c r="A110" t="s">
        <v>49</v>
      </c>
      <c s="34" t="s">
        <v>204</v>
      </c>
      <c s="34" t="s">
        <v>3030</v>
      </c>
      <c s="35" t="s">
        <v>5</v>
      </c>
      <c s="6" t="s">
        <v>3031</v>
      </c>
      <c s="36" t="s">
        <v>73</v>
      </c>
      <c s="37">
        <v>4</v>
      </c>
      <c s="36">
        <v>0</v>
      </c>
      <c s="36">
        <f>ROUND(G110*H110,6)</f>
      </c>
      <c r="L110" s="38">
        <v>0</v>
      </c>
      <c s="32">
        <f>ROUND(ROUND(L110,2)*ROUND(G110,3),2)</f>
      </c>
      <c s="36" t="s">
        <v>104</v>
      </c>
      <c>
        <f>(M110*21)/100</f>
      </c>
      <c t="s">
        <v>27</v>
      </c>
    </row>
    <row r="111" spans="1:5" ht="12.75">
      <c r="A111" s="35" t="s">
        <v>55</v>
      </c>
      <c r="E111" s="39" t="s">
        <v>5</v>
      </c>
    </row>
    <row r="112" spans="1:5" ht="25.5">
      <c r="A112" s="35" t="s">
        <v>57</v>
      </c>
      <c r="E112" s="40" t="s">
        <v>3032</v>
      </c>
    </row>
    <row r="113" spans="1:5" ht="25.5">
      <c r="A113" t="s">
        <v>58</v>
      </c>
      <c r="E113" s="39" t="s">
        <v>3033</v>
      </c>
    </row>
    <row r="114" spans="1:16" ht="12.75">
      <c r="A114" t="s">
        <v>49</v>
      </c>
      <c s="34" t="s">
        <v>298</v>
      </c>
      <c s="34" t="s">
        <v>3034</v>
      </c>
      <c s="35" t="s">
        <v>5</v>
      </c>
      <c s="6" t="s">
        <v>3035</v>
      </c>
      <c s="36" t="s">
        <v>73</v>
      </c>
      <c s="37">
        <v>4</v>
      </c>
      <c s="36">
        <v>0</v>
      </c>
      <c s="36">
        <f>ROUND(G114*H114,6)</f>
      </c>
      <c r="L114" s="38">
        <v>0</v>
      </c>
      <c s="32">
        <f>ROUND(ROUND(L114,2)*ROUND(G114,3),2)</f>
      </c>
      <c s="36" t="s">
        <v>104</v>
      </c>
      <c>
        <f>(M114*21)/100</f>
      </c>
      <c t="s">
        <v>27</v>
      </c>
    </row>
    <row r="115" spans="1:5" ht="12.75">
      <c r="A115" s="35" t="s">
        <v>55</v>
      </c>
      <c r="E115" s="39" t="s">
        <v>5</v>
      </c>
    </row>
    <row r="116" spans="1:5" ht="25.5">
      <c r="A116" s="35" t="s">
        <v>57</v>
      </c>
      <c r="E116" s="40" t="s">
        <v>3036</v>
      </c>
    </row>
    <row r="117" spans="1:5" ht="25.5">
      <c r="A117" t="s">
        <v>58</v>
      </c>
      <c r="E117" s="39" t="s">
        <v>3037</v>
      </c>
    </row>
    <row r="118" spans="1:16" ht="12.75">
      <c r="A118" t="s">
        <v>49</v>
      </c>
      <c s="34" t="s">
        <v>301</v>
      </c>
      <c s="34" t="s">
        <v>3038</v>
      </c>
      <c s="35" t="s">
        <v>5</v>
      </c>
      <c s="6" t="s">
        <v>3039</v>
      </c>
      <c s="36" t="s">
        <v>73</v>
      </c>
      <c s="37">
        <v>6</v>
      </c>
      <c s="36">
        <v>0</v>
      </c>
      <c s="36">
        <f>ROUND(G118*H118,6)</f>
      </c>
      <c r="L118" s="38">
        <v>0</v>
      </c>
      <c s="32">
        <f>ROUND(ROUND(L118,2)*ROUND(G118,3),2)</f>
      </c>
      <c s="36" t="s">
        <v>104</v>
      </c>
      <c>
        <f>(M118*21)/100</f>
      </c>
      <c t="s">
        <v>27</v>
      </c>
    </row>
    <row r="119" spans="1:5" ht="12.75">
      <c r="A119" s="35" t="s">
        <v>55</v>
      </c>
      <c r="E119" s="39" t="s">
        <v>5</v>
      </c>
    </row>
    <row r="120" spans="1:5" ht="25.5">
      <c r="A120" s="35" t="s">
        <v>57</v>
      </c>
      <c r="E120" s="40" t="s">
        <v>3014</v>
      </c>
    </row>
    <row r="121" spans="1:5" ht="25.5">
      <c r="A121" t="s">
        <v>58</v>
      </c>
      <c r="E121" s="39" t="s">
        <v>3040</v>
      </c>
    </row>
    <row r="122" spans="1:16" ht="12.75">
      <c r="A122" t="s">
        <v>49</v>
      </c>
      <c s="34" t="s">
        <v>306</v>
      </c>
      <c s="34" t="s">
        <v>3041</v>
      </c>
      <c s="35" t="s">
        <v>5</v>
      </c>
      <c s="6" t="s">
        <v>3042</v>
      </c>
      <c s="36" t="s">
        <v>73</v>
      </c>
      <c s="37">
        <v>2</v>
      </c>
      <c s="36">
        <v>0</v>
      </c>
      <c s="36">
        <f>ROUND(G122*H122,6)</f>
      </c>
      <c r="L122" s="38">
        <v>0</v>
      </c>
      <c s="32">
        <f>ROUND(ROUND(L122,2)*ROUND(G122,3),2)</f>
      </c>
      <c s="36" t="s">
        <v>104</v>
      </c>
      <c>
        <f>(M122*21)/100</f>
      </c>
      <c t="s">
        <v>27</v>
      </c>
    </row>
    <row r="123" spans="1:5" ht="12.75">
      <c r="A123" s="35" t="s">
        <v>55</v>
      </c>
      <c r="E123" s="39" t="s">
        <v>5</v>
      </c>
    </row>
    <row r="124" spans="1:5" ht="25.5">
      <c r="A124" s="35" t="s">
        <v>57</v>
      </c>
      <c r="E124" s="40" t="s">
        <v>3025</v>
      </c>
    </row>
    <row r="125" spans="1:5" ht="25.5">
      <c r="A125" t="s">
        <v>58</v>
      </c>
      <c r="E125" s="39" t="s">
        <v>3043</v>
      </c>
    </row>
    <row r="126" spans="1:16" ht="12.75">
      <c r="A126" t="s">
        <v>49</v>
      </c>
      <c s="34" t="s">
        <v>371</v>
      </c>
      <c s="34" t="s">
        <v>3044</v>
      </c>
      <c s="35" t="s">
        <v>5</v>
      </c>
      <c s="6" t="s">
        <v>3045</v>
      </c>
      <c s="36" t="s">
        <v>73</v>
      </c>
      <c s="37">
        <v>4</v>
      </c>
      <c s="36">
        <v>0</v>
      </c>
      <c s="36">
        <f>ROUND(G126*H126,6)</f>
      </c>
      <c r="L126" s="38">
        <v>0</v>
      </c>
      <c s="32">
        <f>ROUND(ROUND(L126,2)*ROUND(G126,3),2)</f>
      </c>
      <c s="36" t="s">
        <v>104</v>
      </c>
      <c>
        <f>(M126*21)/100</f>
      </c>
      <c t="s">
        <v>27</v>
      </c>
    </row>
    <row r="127" spans="1:5" ht="12.75">
      <c r="A127" s="35" t="s">
        <v>55</v>
      </c>
      <c r="E127" s="39" t="s">
        <v>5</v>
      </c>
    </row>
    <row r="128" spans="1:5" ht="25.5">
      <c r="A128" s="35" t="s">
        <v>57</v>
      </c>
      <c r="E128" s="40" t="s">
        <v>3036</v>
      </c>
    </row>
    <row r="129" spans="1:5" ht="25.5">
      <c r="A129" t="s">
        <v>58</v>
      </c>
      <c r="E129" s="39" t="s">
        <v>3046</v>
      </c>
    </row>
    <row r="130" spans="1:16" ht="12.75">
      <c r="A130" t="s">
        <v>49</v>
      </c>
      <c s="34" t="s">
        <v>374</v>
      </c>
      <c s="34" t="s">
        <v>3047</v>
      </c>
      <c s="35" t="s">
        <v>5</v>
      </c>
      <c s="6" t="s">
        <v>3048</v>
      </c>
      <c s="36" t="s">
        <v>73</v>
      </c>
      <c s="37">
        <v>2</v>
      </c>
      <c s="36">
        <v>0</v>
      </c>
      <c s="36">
        <f>ROUND(G130*H130,6)</f>
      </c>
      <c r="L130" s="38">
        <v>0</v>
      </c>
      <c s="32">
        <f>ROUND(ROUND(L130,2)*ROUND(G130,3),2)</f>
      </c>
      <c s="36" t="s">
        <v>104</v>
      </c>
      <c>
        <f>(M130*21)/100</f>
      </c>
      <c t="s">
        <v>27</v>
      </c>
    </row>
    <row r="131" spans="1:5" ht="12.75">
      <c r="A131" s="35" t="s">
        <v>55</v>
      </c>
      <c r="E131" s="39" t="s">
        <v>5</v>
      </c>
    </row>
    <row r="132" spans="1:5" ht="25.5">
      <c r="A132" s="35" t="s">
        <v>57</v>
      </c>
      <c r="E132" s="40" t="s">
        <v>3025</v>
      </c>
    </row>
    <row r="133" spans="1:5" ht="25.5">
      <c r="A133" t="s">
        <v>58</v>
      </c>
      <c r="E133" s="39" t="s">
        <v>3049</v>
      </c>
    </row>
    <row r="134" spans="1:16" ht="12.75">
      <c r="A134" t="s">
        <v>49</v>
      </c>
      <c s="34" t="s">
        <v>377</v>
      </c>
      <c s="34" t="s">
        <v>3050</v>
      </c>
      <c s="35" t="s">
        <v>5</v>
      </c>
      <c s="6" t="s">
        <v>3051</v>
      </c>
      <c s="36" t="s">
        <v>73</v>
      </c>
      <c s="37">
        <v>2</v>
      </c>
      <c s="36">
        <v>0</v>
      </c>
      <c s="36">
        <f>ROUND(G134*H134,6)</f>
      </c>
      <c r="L134" s="38">
        <v>0</v>
      </c>
      <c s="32">
        <f>ROUND(ROUND(L134,2)*ROUND(G134,3),2)</f>
      </c>
      <c s="36" t="s">
        <v>104</v>
      </c>
      <c>
        <f>(M134*21)/100</f>
      </c>
      <c t="s">
        <v>27</v>
      </c>
    </row>
    <row r="135" spans="1:5" ht="12.75">
      <c r="A135" s="35" t="s">
        <v>55</v>
      </c>
      <c r="E135" s="39" t="s">
        <v>5</v>
      </c>
    </row>
    <row r="136" spans="1:5" ht="25.5">
      <c r="A136" s="35" t="s">
        <v>57</v>
      </c>
      <c r="E136" s="40" t="s">
        <v>3025</v>
      </c>
    </row>
    <row r="137" spans="1:5" ht="25.5">
      <c r="A137" t="s">
        <v>58</v>
      </c>
      <c r="E137" s="39" t="s">
        <v>3052</v>
      </c>
    </row>
    <row r="138" spans="1:16" ht="25.5">
      <c r="A138" t="s">
        <v>49</v>
      </c>
      <c s="34" t="s">
        <v>381</v>
      </c>
      <c s="34" t="s">
        <v>3053</v>
      </c>
      <c s="35" t="s">
        <v>5</v>
      </c>
      <c s="6" t="s">
        <v>3054</v>
      </c>
      <c s="36" t="s">
        <v>73</v>
      </c>
      <c s="37">
        <v>2</v>
      </c>
      <c s="36">
        <v>0</v>
      </c>
      <c s="36">
        <f>ROUND(G138*H138,6)</f>
      </c>
      <c r="L138" s="38">
        <v>0</v>
      </c>
      <c s="32">
        <f>ROUND(ROUND(L138,2)*ROUND(G138,3),2)</f>
      </c>
      <c s="36" t="s">
        <v>104</v>
      </c>
      <c>
        <f>(M138*21)/100</f>
      </c>
      <c t="s">
        <v>27</v>
      </c>
    </row>
    <row r="139" spans="1:5" ht="12.75">
      <c r="A139" s="35" t="s">
        <v>55</v>
      </c>
      <c r="E139" s="39" t="s">
        <v>5</v>
      </c>
    </row>
    <row r="140" spans="1:5" ht="25.5">
      <c r="A140" s="35" t="s">
        <v>57</v>
      </c>
      <c r="E140" s="40" t="s">
        <v>3055</v>
      </c>
    </row>
    <row r="141" spans="1:5" ht="25.5">
      <c r="A141" t="s">
        <v>58</v>
      </c>
      <c r="E141" s="39" t="s">
        <v>3056</v>
      </c>
    </row>
    <row r="142" spans="1:16" ht="25.5">
      <c r="A142" t="s">
        <v>49</v>
      </c>
      <c s="34" t="s">
        <v>384</v>
      </c>
      <c s="34" t="s">
        <v>3057</v>
      </c>
      <c s="35" t="s">
        <v>5</v>
      </c>
      <c s="6" t="s">
        <v>3058</v>
      </c>
      <c s="36" t="s">
        <v>64</v>
      </c>
      <c s="37">
        <v>39</v>
      </c>
      <c s="36">
        <v>0</v>
      </c>
      <c s="36">
        <f>ROUND(G142*H142,6)</f>
      </c>
      <c r="L142" s="38">
        <v>0</v>
      </c>
      <c s="32">
        <f>ROUND(ROUND(L142,2)*ROUND(G142,3),2)</f>
      </c>
      <c s="36" t="s">
        <v>104</v>
      </c>
      <c>
        <f>(M142*21)/100</f>
      </c>
      <c t="s">
        <v>27</v>
      </c>
    </row>
    <row r="143" spans="1:5" ht="12.75">
      <c r="A143" s="35" t="s">
        <v>55</v>
      </c>
      <c r="E143" s="39" t="s">
        <v>5</v>
      </c>
    </row>
    <row r="144" spans="1:5" ht="25.5">
      <c r="A144" s="35" t="s">
        <v>57</v>
      </c>
      <c r="E144" s="40" t="s">
        <v>2983</v>
      </c>
    </row>
    <row r="145" spans="1:5" ht="51">
      <c r="A145" t="s">
        <v>58</v>
      </c>
      <c r="E145" s="39" t="s">
        <v>3059</v>
      </c>
    </row>
    <row r="146" spans="1:16" ht="12.75">
      <c r="A146" t="s">
        <v>49</v>
      </c>
      <c s="34" t="s">
        <v>387</v>
      </c>
      <c s="34" t="s">
        <v>3060</v>
      </c>
      <c s="35" t="s">
        <v>5</v>
      </c>
      <c s="6" t="s">
        <v>3061</v>
      </c>
      <c s="36" t="s">
        <v>73</v>
      </c>
      <c s="37">
        <v>6</v>
      </c>
      <c s="36">
        <v>0</v>
      </c>
      <c s="36">
        <f>ROUND(G146*H146,6)</f>
      </c>
      <c r="L146" s="38">
        <v>0</v>
      </c>
      <c s="32">
        <f>ROUND(ROUND(L146,2)*ROUND(G146,3),2)</f>
      </c>
      <c s="36" t="s">
        <v>104</v>
      </c>
      <c>
        <f>(M146*21)/100</f>
      </c>
      <c t="s">
        <v>27</v>
      </c>
    </row>
    <row r="147" spans="1:5" ht="12.75">
      <c r="A147" s="35" t="s">
        <v>55</v>
      </c>
      <c r="E147" s="39" t="s">
        <v>5</v>
      </c>
    </row>
    <row r="148" spans="1:5" ht="25.5">
      <c r="A148" s="35" t="s">
        <v>57</v>
      </c>
      <c r="E148" s="40" t="s">
        <v>3014</v>
      </c>
    </row>
    <row r="149" spans="1:5" ht="25.5">
      <c r="A149" t="s">
        <v>58</v>
      </c>
      <c r="E149" s="39" t="s">
        <v>3062</v>
      </c>
    </row>
    <row r="150" spans="1:16" ht="12.75">
      <c r="A150" t="s">
        <v>49</v>
      </c>
      <c s="34" t="s">
        <v>390</v>
      </c>
      <c s="34" t="s">
        <v>3063</v>
      </c>
      <c s="35" t="s">
        <v>5</v>
      </c>
      <c s="6" t="s">
        <v>3064</v>
      </c>
      <c s="36" t="s">
        <v>73</v>
      </c>
      <c s="37">
        <v>38</v>
      </c>
      <c s="36">
        <v>0</v>
      </c>
      <c s="36">
        <f>ROUND(G150*H150,6)</f>
      </c>
      <c r="L150" s="38">
        <v>0</v>
      </c>
      <c s="32">
        <f>ROUND(ROUND(L150,2)*ROUND(G150,3),2)</f>
      </c>
      <c s="36" t="s">
        <v>104</v>
      </c>
      <c>
        <f>(M150*21)/100</f>
      </c>
      <c t="s">
        <v>27</v>
      </c>
    </row>
    <row r="151" spans="1:5" ht="12.75">
      <c r="A151" s="35" t="s">
        <v>55</v>
      </c>
      <c r="E151" s="39" t="s">
        <v>5</v>
      </c>
    </row>
    <row r="152" spans="1:5" ht="25.5">
      <c r="A152" s="35" t="s">
        <v>57</v>
      </c>
      <c r="E152" s="40" t="s">
        <v>3065</v>
      </c>
    </row>
    <row r="153" spans="1:5" ht="25.5">
      <c r="A153" t="s">
        <v>58</v>
      </c>
      <c r="E153" s="39" t="s">
        <v>3066</v>
      </c>
    </row>
    <row r="154" spans="1:16" ht="12.75">
      <c r="A154" t="s">
        <v>49</v>
      </c>
      <c s="34" t="s">
        <v>395</v>
      </c>
      <c s="34" t="s">
        <v>3067</v>
      </c>
      <c s="35" t="s">
        <v>5</v>
      </c>
      <c s="6" t="s">
        <v>3068</v>
      </c>
      <c s="36" t="s">
        <v>73</v>
      </c>
      <c s="37">
        <v>6</v>
      </c>
      <c s="36">
        <v>0</v>
      </c>
      <c s="36">
        <f>ROUND(G154*H154,6)</f>
      </c>
      <c r="L154" s="38">
        <v>0</v>
      </c>
      <c s="32">
        <f>ROUND(ROUND(L154,2)*ROUND(G154,3),2)</f>
      </c>
      <c s="36" t="s">
        <v>104</v>
      </c>
      <c>
        <f>(M154*21)/100</f>
      </c>
      <c t="s">
        <v>27</v>
      </c>
    </row>
    <row r="155" spans="1:5" ht="12.75">
      <c r="A155" s="35" t="s">
        <v>55</v>
      </c>
      <c r="E155" s="39" t="s">
        <v>5</v>
      </c>
    </row>
    <row r="156" spans="1:5" ht="25.5">
      <c r="A156" s="35" t="s">
        <v>57</v>
      </c>
      <c r="E156" s="40" t="s">
        <v>3014</v>
      </c>
    </row>
    <row r="157" spans="1:5" ht="25.5">
      <c r="A157" t="s">
        <v>58</v>
      </c>
      <c r="E157" s="39" t="s">
        <v>3069</v>
      </c>
    </row>
    <row r="158" spans="1:16" ht="12.75">
      <c r="A158" t="s">
        <v>49</v>
      </c>
      <c s="34" t="s">
        <v>397</v>
      </c>
      <c s="34" t="s">
        <v>3070</v>
      </c>
      <c s="35" t="s">
        <v>5</v>
      </c>
      <c s="6" t="s">
        <v>3071</v>
      </c>
      <c s="36" t="s">
        <v>73</v>
      </c>
      <c s="37">
        <v>2</v>
      </c>
      <c s="36">
        <v>0</v>
      </c>
      <c s="36">
        <f>ROUND(G158*H158,6)</f>
      </c>
      <c r="L158" s="38">
        <v>0</v>
      </c>
      <c s="32">
        <f>ROUND(ROUND(L158,2)*ROUND(G158,3),2)</f>
      </c>
      <c s="36" t="s">
        <v>104</v>
      </c>
      <c>
        <f>(M158*21)/100</f>
      </c>
      <c t="s">
        <v>27</v>
      </c>
    </row>
    <row r="159" spans="1:5" ht="12.75">
      <c r="A159" s="35" t="s">
        <v>55</v>
      </c>
      <c r="E159" s="39" t="s">
        <v>5</v>
      </c>
    </row>
    <row r="160" spans="1:5" ht="25.5">
      <c r="A160" s="35" t="s">
        <v>57</v>
      </c>
      <c r="E160" s="40" t="s">
        <v>3025</v>
      </c>
    </row>
    <row r="161" spans="1:5" ht="12.75">
      <c r="A161" t="s">
        <v>58</v>
      </c>
      <c r="E161" s="39" t="s">
        <v>3071</v>
      </c>
    </row>
    <row r="162" spans="1:16" ht="12.75">
      <c r="A162" t="s">
        <v>49</v>
      </c>
      <c s="34" t="s">
        <v>398</v>
      </c>
      <c s="34" t="s">
        <v>3072</v>
      </c>
      <c s="35" t="s">
        <v>5</v>
      </c>
      <c s="6" t="s">
        <v>3073</v>
      </c>
      <c s="36" t="s">
        <v>73</v>
      </c>
      <c s="37">
        <v>2</v>
      </c>
      <c s="36">
        <v>0</v>
      </c>
      <c s="36">
        <f>ROUND(G162*H162,6)</f>
      </c>
      <c r="L162" s="38">
        <v>0</v>
      </c>
      <c s="32">
        <f>ROUND(ROUND(L162,2)*ROUND(G162,3),2)</f>
      </c>
      <c s="36" t="s">
        <v>104</v>
      </c>
      <c>
        <f>(M162*21)/100</f>
      </c>
      <c t="s">
        <v>27</v>
      </c>
    </row>
    <row r="163" spans="1:5" ht="12.75">
      <c r="A163" s="35" t="s">
        <v>55</v>
      </c>
      <c r="E163" s="39" t="s">
        <v>5</v>
      </c>
    </row>
    <row r="164" spans="1:5" ht="25.5">
      <c r="A164" s="35" t="s">
        <v>57</v>
      </c>
      <c r="E164" s="40" t="s">
        <v>3025</v>
      </c>
    </row>
    <row r="165" spans="1:5" ht="25.5">
      <c r="A165" t="s">
        <v>58</v>
      </c>
      <c r="E165" s="39" t="s">
        <v>3074</v>
      </c>
    </row>
    <row r="166" spans="1:16" ht="25.5">
      <c r="A166" t="s">
        <v>49</v>
      </c>
      <c s="34" t="s">
        <v>402</v>
      </c>
      <c s="34" t="s">
        <v>3075</v>
      </c>
      <c s="35" t="s">
        <v>5</v>
      </c>
      <c s="6" t="s">
        <v>3076</v>
      </c>
      <c s="36" t="s">
        <v>73</v>
      </c>
      <c s="37">
        <v>2</v>
      </c>
      <c s="36">
        <v>0</v>
      </c>
      <c s="36">
        <f>ROUND(G166*H166,6)</f>
      </c>
      <c r="L166" s="38">
        <v>0</v>
      </c>
      <c s="32">
        <f>ROUND(ROUND(L166,2)*ROUND(G166,3),2)</f>
      </c>
      <c s="36" t="s">
        <v>104</v>
      </c>
      <c>
        <f>(M166*21)/100</f>
      </c>
      <c t="s">
        <v>27</v>
      </c>
    </row>
    <row r="167" spans="1:5" ht="12.75">
      <c r="A167" s="35" t="s">
        <v>55</v>
      </c>
      <c r="E167" s="39" t="s">
        <v>5</v>
      </c>
    </row>
    <row r="168" spans="1:5" ht="25.5">
      <c r="A168" s="35" t="s">
        <v>57</v>
      </c>
      <c r="E168" s="40" t="s">
        <v>3025</v>
      </c>
    </row>
    <row r="169" spans="1:5" ht="25.5">
      <c r="A169" t="s">
        <v>58</v>
      </c>
      <c r="E169" s="39" t="s">
        <v>3077</v>
      </c>
    </row>
    <row r="170" spans="1:16" ht="12.75">
      <c r="A170" t="s">
        <v>49</v>
      </c>
      <c s="34" t="s">
        <v>406</v>
      </c>
      <c s="34" t="s">
        <v>3078</v>
      </c>
      <c s="35" t="s">
        <v>5</v>
      </c>
      <c s="6" t="s">
        <v>3079</v>
      </c>
      <c s="36" t="s">
        <v>73</v>
      </c>
      <c s="37">
        <v>2</v>
      </c>
      <c s="36">
        <v>0</v>
      </c>
      <c s="36">
        <f>ROUND(G170*H170,6)</f>
      </c>
      <c r="L170" s="38">
        <v>0</v>
      </c>
      <c s="32">
        <f>ROUND(ROUND(L170,2)*ROUND(G170,3),2)</f>
      </c>
      <c s="36" t="s">
        <v>104</v>
      </c>
      <c>
        <f>(M170*21)/100</f>
      </c>
      <c t="s">
        <v>27</v>
      </c>
    </row>
    <row r="171" spans="1:5" ht="12.75">
      <c r="A171" s="35" t="s">
        <v>55</v>
      </c>
      <c r="E171" s="39" t="s">
        <v>5</v>
      </c>
    </row>
    <row r="172" spans="1:5" ht="25.5">
      <c r="A172" s="35" t="s">
        <v>57</v>
      </c>
      <c r="E172" s="40" t="s">
        <v>3025</v>
      </c>
    </row>
    <row r="173" spans="1:5" ht="25.5">
      <c r="A173" t="s">
        <v>58</v>
      </c>
      <c r="E173" s="39" t="s">
        <v>3080</v>
      </c>
    </row>
    <row r="174" spans="1:16" ht="12.75">
      <c r="A174" t="s">
        <v>49</v>
      </c>
      <c s="34" t="s">
        <v>409</v>
      </c>
      <c s="34" t="s">
        <v>3081</v>
      </c>
      <c s="35" t="s">
        <v>5</v>
      </c>
      <c s="6" t="s">
        <v>3082</v>
      </c>
      <c s="36" t="s">
        <v>73</v>
      </c>
      <c s="37">
        <v>2</v>
      </c>
      <c s="36">
        <v>0</v>
      </c>
      <c s="36">
        <f>ROUND(G174*H174,6)</f>
      </c>
      <c r="L174" s="38">
        <v>0</v>
      </c>
      <c s="32">
        <f>ROUND(ROUND(L174,2)*ROUND(G174,3),2)</f>
      </c>
      <c s="36" t="s">
        <v>104</v>
      </c>
      <c>
        <f>(M174*21)/100</f>
      </c>
      <c t="s">
        <v>27</v>
      </c>
    </row>
    <row r="175" spans="1:5" ht="12.75">
      <c r="A175" s="35" t="s">
        <v>55</v>
      </c>
      <c r="E175" s="39" t="s">
        <v>5</v>
      </c>
    </row>
    <row r="176" spans="1:5" ht="25.5">
      <c r="A176" s="35" t="s">
        <v>57</v>
      </c>
      <c r="E176" s="40" t="s">
        <v>3025</v>
      </c>
    </row>
    <row r="177" spans="1:5" ht="25.5">
      <c r="A177" t="s">
        <v>58</v>
      </c>
      <c r="E177" s="39" t="s">
        <v>3083</v>
      </c>
    </row>
    <row r="178" spans="1:16" ht="12.75">
      <c r="A178" t="s">
        <v>49</v>
      </c>
      <c s="34" t="s">
        <v>412</v>
      </c>
      <c s="34" t="s">
        <v>3084</v>
      </c>
      <c s="35" t="s">
        <v>5</v>
      </c>
      <c s="6" t="s">
        <v>3085</v>
      </c>
      <c s="36" t="s">
        <v>830</v>
      </c>
      <c s="37">
        <v>1</v>
      </c>
      <c s="36">
        <v>0</v>
      </c>
      <c s="36">
        <f>ROUND(G178*H178,6)</f>
      </c>
      <c r="L178" s="38">
        <v>0</v>
      </c>
      <c s="32">
        <f>ROUND(ROUND(L178,2)*ROUND(G178,3),2)</f>
      </c>
      <c s="36" t="s">
        <v>104</v>
      </c>
      <c>
        <f>(M178*21)/100</f>
      </c>
      <c t="s">
        <v>27</v>
      </c>
    </row>
    <row r="179" spans="1:5" ht="12.75">
      <c r="A179" s="35" t="s">
        <v>55</v>
      </c>
      <c r="E179" s="39" t="s">
        <v>5</v>
      </c>
    </row>
    <row r="180" spans="1:5" ht="12.75">
      <c r="A180" s="35" t="s">
        <v>57</v>
      </c>
      <c r="E180" s="40" t="s">
        <v>831</v>
      </c>
    </row>
    <row r="181" spans="1:5" ht="12.75">
      <c r="A181" t="s">
        <v>58</v>
      </c>
      <c r="E181" s="39" t="s">
        <v>3085</v>
      </c>
    </row>
    <row r="182" spans="1:16" ht="25.5">
      <c r="A182" t="s">
        <v>49</v>
      </c>
      <c s="34" t="s">
        <v>415</v>
      </c>
      <c s="34" t="s">
        <v>3086</v>
      </c>
      <c s="35" t="s">
        <v>5</v>
      </c>
      <c s="6" t="s">
        <v>3087</v>
      </c>
      <c s="36" t="s">
        <v>64</v>
      </c>
      <c s="37">
        <v>16</v>
      </c>
      <c s="36">
        <v>0</v>
      </c>
      <c s="36">
        <f>ROUND(G182*H182,6)</f>
      </c>
      <c r="L182" s="38">
        <v>0</v>
      </c>
      <c s="32">
        <f>ROUND(ROUND(L182,2)*ROUND(G182,3),2)</f>
      </c>
      <c s="36" t="s">
        <v>104</v>
      </c>
      <c>
        <f>(M182*21)/100</f>
      </c>
      <c t="s">
        <v>27</v>
      </c>
    </row>
    <row r="183" spans="1:5" ht="12.75">
      <c r="A183" s="35" t="s">
        <v>55</v>
      </c>
      <c r="E183" s="39" t="s">
        <v>5</v>
      </c>
    </row>
    <row r="184" spans="1:5" ht="25.5">
      <c r="A184" s="35" t="s">
        <v>57</v>
      </c>
      <c r="E184" s="40" t="s">
        <v>2987</v>
      </c>
    </row>
    <row r="185" spans="1:5" ht="51">
      <c r="A185" t="s">
        <v>58</v>
      </c>
      <c r="E185" s="39" t="s">
        <v>3088</v>
      </c>
    </row>
    <row r="186" spans="1:16" ht="12.75">
      <c r="A186" t="s">
        <v>49</v>
      </c>
      <c s="34" t="s">
        <v>419</v>
      </c>
      <c s="34" t="s">
        <v>3089</v>
      </c>
      <c s="35" t="s">
        <v>5</v>
      </c>
      <c s="6" t="s">
        <v>851</v>
      </c>
      <c s="36" t="s">
        <v>64</v>
      </c>
      <c s="37">
        <v>135</v>
      </c>
      <c s="36">
        <v>0</v>
      </c>
      <c s="36">
        <f>ROUND(G186*H186,6)</f>
      </c>
      <c r="L186" s="38">
        <v>0</v>
      </c>
      <c s="32">
        <f>ROUND(ROUND(L186,2)*ROUND(G186,3),2)</f>
      </c>
      <c s="36" t="s">
        <v>104</v>
      </c>
      <c>
        <f>(M186*21)/100</f>
      </c>
      <c t="s">
        <v>27</v>
      </c>
    </row>
    <row r="187" spans="1:5" ht="12.75">
      <c r="A187" s="35" t="s">
        <v>55</v>
      </c>
      <c r="E187" s="39" t="s">
        <v>5</v>
      </c>
    </row>
    <row r="188" spans="1:5" ht="25.5">
      <c r="A188" s="35" t="s">
        <v>57</v>
      </c>
      <c r="E188" s="40" t="s">
        <v>3090</v>
      </c>
    </row>
    <row r="189" spans="1:5" ht="12.75">
      <c r="A189" t="s">
        <v>58</v>
      </c>
      <c r="E189" s="39" t="s">
        <v>851</v>
      </c>
    </row>
    <row r="190" spans="1:16" ht="12.75">
      <c r="A190" t="s">
        <v>49</v>
      </c>
      <c s="34" t="s">
        <v>422</v>
      </c>
      <c s="34" t="s">
        <v>3091</v>
      </c>
      <c s="35" t="s">
        <v>5</v>
      </c>
      <c s="6" t="s">
        <v>3092</v>
      </c>
      <c s="36" t="s">
        <v>830</v>
      </c>
      <c s="37">
        <v>1</v>
      </c>
      <c s="36">
        <v>0</v>
      </c>
      <c s="36">
        <f>ROUND(G190*H190,6)</f>
      </c>
      <c r="L190" s="38">
        <v>0</v>
      </c>
      <c s="32">
        <f>ROUND(ROUND(L190,2)*ROUND(G190,3),2)</f>
      </c>
      <c s="36" t="s">
        <v>104</v>
      </c>
      <c>
        <f>(M190*21)/100</f>
      </c>
      <c t="s">
        <v>27</v>
      </c>
    </row>
    <row r="191" spans="1:5" ht="12.75">
      <c r="A191" s="35" t="s">
        <v>55</v>
      </c>
      <c r="E191" s="39" t="s">
        <v>5</v>
      </c>
    </row>
    <row r="192" spans="1:5" ht="12.75">
      <c r="A192" s="35" t="s">
        <v>57</v>
      </c>
      <c r="E192" s="40" t="s">
        <v>831</v>
      </c>
    </row>
    <row r="193" spans="1:5" ht="12.75">
      <c r="A193" t="s">
        <v>58</v>
      </c>
      <c r="E193" s="39" t="s">
        <v>3092</v>
      </c>
    </row>
    <row r="194" spans="1:16" ht="12.75">
      <c r="A194" t="s">
        <v>49</v>
      </c>
      <c s="34" t="s">
        <v>424</v>
      </c>
      <c s="34" t="s">
        <v>3093</v>
      </c>
      <c s="35" t="s">
        <v>5</v>
      </c>
      <c s="6" t="s">
        <v>3094</v>
      </c>
      <c s="36" t="s">
        <v>830</v>
      </c>
      <c s="37">
        <v>1</v>
      </c>
      <c s="36">
        <v>0</v>
      </c>
      <c s="36">
        <f>ROUND(G194*H194,6)</f>
      </c>
      <c r="L194" s="38">
        <v>0</v>
      </c>
      <c s="32">
        <f>ROUND(ROUND(L194,2)*ROUND(G194,3),2)</f>
      </c>
      <c s="36" t="s">
        <v>104</v>
      </c>
      <c>
        <f>(M194*21)/100</f>
      </c>
      <c t="s">
        <v>27</v>
      </c>
    </row>
    <row r="195" spans="1:5" ht="12.75">
      <c r="A195" s="35" t="s">
        <v>55</v>
      </c>
      <c r="E195" s="39" t="s">
        <v>5</v>
      </c>
    </row>
    <row r="196" spans="1:5" ht="12.75">
      <c r="A196" s="35" t="s">
        <v>57</v>
      </c>
      <c r="E196" s="40" t="s">
        <v>831</v>
      </c>
    </row>
    <row r="197" spans="1:5" ht="12.75">
      <c r="A197" t="s">
        <v>58</v>
      </c>
      <c r="E197" s="39" t="s">
        <v>3094</v>
      </c>
    </row>
    <row r="198" spans="1:16" ht="25.5">
      <c r="A198" t="s">
        <v>49</v>
      </c>
      <c s="34" t="s">
        <v>428</v>
      </c>
      <c s="34" t="s">
        <v>3095</v>
      </c>
      <c s="35" t="s">
        <v>5</v>
      </c>
      <c s="6" t="s">
        <v>3096</v>
      </c>
      <c s="36" t="s">
        <v>64</v>
      </c>
      <c s="37">
        <v>29</v>
      </c>
      <c s="36">
        <v>0</v>
      </c>
      <c s="36">
        <f>ROUND(G198*H198,6)</f>
      </c>
      <c r="L198" s="38">
        <v>0</v>
      </c>
      <c s="32">
        <f>ROUND(ROUND(L198,2)*ROUND(G198,3),2)</f>
      </c>
      <c s="36" t="s">
        <v>104</v>
      </c>
      <c>
        <f>(M198*21)/100</f>
      </c>
      <c t="s">
        <v>27</v>
      </c>
    </row>
    <row r="199" spans="1:5" ht="12.75">
      <c r="A199" s="35" t="s">
        <v>55</v>
      </c>
      <c r="E199" s="39" t="s">
        <v>5</v>
      </c>
    </row>
    <row r="200" spans="1:5" ht="25.5">
      <c r="A200" s="35" t="s">
        <v>57</v>
      </c>
      <c r="E200" s="40" t="s">
        <v>2943</v>
      </c>
    </row>
    <row r="201" spans="1:5" ht="51">
      <c r="A201" t="s">
        <v>58</v>
      </c>
      <c r="E201" s="39" t="s">
        <v>3097</v>
      </c>
    </row>
    <row r="202" spans="1:16" ht="25.5">
      <c r="A202" t="s">
        <v>49</v>
      </c>
      <c s="34" t="s">
        <v>432</v>
      </c>
      <c s="34" t="s">
        <v>3098</v>
      </c>
      <c s="35" t="s">
        <v>5</v>
      </c>
      <c s="6" t="s">
        <v>3099</v>
      </c>
      <c s="36" t="s">
        <v>64</v>
      </c>
      <c s="37">
        <v>16</v>
      </c>
      <c s="36">
        <v>0</v>
      </c>
      <c s="36">
        <f>ROUND(G202*H202,6)</f>
      </c>
      <c r="L202" s="38">
        <v>0</v>
      </c>
      <c s="32">
        <f>ROUND(ROUND(L202,2)*ROUND(G202,3),2)</f>
      </c>
      <c s="36" t="s">
        <v>104</v>
      </c>
      <c>
        <f>(M202*21)/100</f>
      </c>
      <c t="s">
        <v>27</v>
      </c>
    </row>
    <row r="203" spans="1:5" ht="12.75">
      <c r="A203" s="35" t="s">
        <v>55</v>
      </c>
      <c r="E203" s="39" t="s">
        <v>5</v>
      </c>
    </row>
    <row r="204" spans="1:5" ht="25.5">
      <c r="A204" s="35" t="s">
        <v>57</v>
      </c>
      <c r="E204" s="40" t="s">
        <v>2987</v>
      </c>
    </row>
    <row r="205" spans="1:5" ht="51">
      <c r="A205" t="s">
        <v>58</v>
      </c>
      <c r="E205" s="39" t="s">
        <v>3100</v>
      </c>
    </row>
    <row r="206" spans="1:16" ht="25.5">
      <c r="A206" t="s">
        <v>49</v>
      </c>
      <c s="34" t="s">
        <v>435</v>
      </c>
      <c s="34" t="s">
        <v>3101</v>
      </c>
      <c s="35" t="s">
        <v>5</v>
      </c>
      <c s="6" t="s">
        <v>3102</v>
      </c>
      <c s="36" t="s">
        <v>64</v>
      </c>
      <c s="37">
        <v>32</v>
      </c>
      <c s="36">
        <v>0</v>
      </c>
      <c s="36">
        <f>ROUND(G206*H206,6)</f>
      </c>
      <c r="L206" s="38">
        <v>0</v>
      </c>
      <c s="32">
        <f>ROUND(ROUND(L206,2)*ROUND(G206,3),2)</f>
      </c>
      <c s="36" t="s">
        <v>104</v>
      </c>
      <c>
        <f>(M206*21)/100</f>
      </c>
      <c t="s">
        <v>27</v>
      </c>
    </row>
    <row r="207" spans="1:5" ht="12.75">
      <c r="A207" s="35" t="s">
        <v>55</v>
      </c>
      <c r="E207" s="39" t="s">
        <v>5</v>
      </c>
    </row>
    <row r="208" spans="1:5" ht="25.5">
      <c r="A208" s="35" t="s">
        <v>57</v>
      </c>
      <c r="E208" s="40" t="s">
        <v>3103</v>
      </c>
    </row>
    <row r="209" spans="1:5" ht="51">
      <c r="A209" t="s">
        <v>58</v>
      </c>
      <c r="E209" s="39" t="s">
        <v>3104</v>
      </c>
    </row>
    <row r="210" spans="1:16" ht="25.5">
      <c r="A210" t="s">
        <v>49</v>
      </c>
      <c s="34" t="s">
        <v>438</v>
      </c>
      <c s="34" t="s">
        <v>3105</v>
      </c>
      <c s="35" t="s">
        <v>5</v>
      </c>
      <c s="6" t="s">
        <v>3106</v>
      </c>
      <c s="36" t="s">
        <v>64</v>
      </c>
      <c s="37">
        <v>88</v>
      </c>
      <c s="36">
        <v>0</v>
      </c>
      <c s="36">
        <f>ROUND(G210*H210,6)</f>
      </c>
      <c r="L210" s="38">
        <v>0</v>
      </c>
      <c s="32">
        <f>ROUND(ROUND(L210,2)*ROUND(G210,3),2)</f>
      </c>
      <c s="36" t="s">
        <v>104</v>
      </c>
      <c>
        <f>(M210*21)/100</f>
      </c>
      <c t="s">
        <v>27</v>
      </c>
    </row>
    <row r="211" spans="1:5" ht="12.75">
      <c r="A211" s="35" t="s">
        <v>55</v>
      </c>
      <c r="E211" s="39" t="s">
        <v>5</v>
      </c>
    </row>
    <row r="212" spans="1:5" ht="25.5">
      <c r="A212" s="35" t="s">
        <v>57</v>
      </c>
      <c r="E212" s="40" t="s">
        <v>3107</v>
      </c>
    </row>
    <row r="213" spans="1:5" ht="51">
      <c r="A213" t="s">
        <v>58</v>
      </c>
      <c r="E213" s="39" t="s">
        <v>3108</v>
      </c>
    </row>
    <row r="214" spans="1:16" ht="12.75">
      <c r="A214" t="s">
        <v>49</v>
      </c>
      <c s="34" t="s">
        <v>441</v>
      </c>
      <c s="34" t="s">
        <v>3109</v>
      </c>
      <c s="35" t="s">
        <v>5</v>
      </c>
      <c s="6" t="s">
        <v>3110</v>
      </c>
      <c s="36" t="s">
        <v>64</v>
      </c>
      <c s="37">
        <v>59</v>
      </c>
      <c s="36">
        <v>0</v>
      </c>
      <c s="36">
        <f>ROUND(G214*H214,6)</f>
      </c>
      <c r="L214" s="38">
        <v>0</v>
      </c>
      <c s="32">
        <f>ROUND(ROUND(L214,2)*ROUND(G214,3),2)</f>
      </c>
      <c s="36" t="s">
        <v>104</v>
      </c>
      <c>
        <f>(M214*21)/100</f>
      </c>
      <c t="s">
        <v>27</v>
      </c>
    </row>
    <row r="215" spans="1:5" ht="12.75">
      <c r="A215" s="35" t="s">
        <v>55</v>
      </c>
      <c r="E215" s="39" t="s">
        <v>5</v>
      </c>
    </row>
    <row r="216" spans="1:5" ht="25.5">
      <c r="A216" s="35" t="s">
        <v>57</v>
      </c>
      <c r="E216" s="40" t="s">
        <v>2971</v>
      </c>
    </row>
    <row r="217" spans="1:5" ht="25.5">
      <c r="A217" t="s">
        <v>58</v>
      </c>
      <c r="E217" s="39" t="s">
        <v>3111</v>
      </c>
    </row>
    <row r="218" spans="1:16" ht="12.75">
      <c r="A218" t="s">
        <v>49</v>
      </c>
      <c s="34" t="s">
        <v>444</v>
      </c>
      <c s="34" t="s">
        <v>3112</v>
      </c>
      <c s="35" t="s">
        <v>5</v>
      </c>
      <c s="6" t="s">
        <v>3113</v>
      </c>
      <c s="36" t="s">
        <v>64</v>
      </c>
      <c s="37">
        <v>4</v>
      </c>
      <c s="36">
        <v>0</v>
      </c>
      <c s="36">
        <f>ROUND(G218*H218,6)</f>
      </c>
      <c r="L218" s="38">
        <v>0</v>
      </c>
      <c s="32">
        <f>ROUND(ROUND(L218,2)*ROUND(G218,3),2)</f>
      </c>
      <c s="36" t="s">
        <v>104</v>
      </c>
      <c>
        <f>(M218*21)/100</f>
      </c>
      <c t="s">
        <v>27</v>
      </c>
    </row>
    <row r="219" spans="1:5" ht="12.75">
      <c r="A219" s="35" t="s">
        <v>55</v>
      </c>
      <c r="E219" s="39" t="s">
        <v>5</v>
      </c>
    </row>
    <row r="220" spans="1:5" ht="25.5">
      <c r="A220" s="35" t="s">
        <v>57</v>
      </c>
      <c r="E220" s="40" t="s">
        <v>2410</v>
      </c>
    </row>
    <row r="221" spans="1:5" ht="25.5">
      <c r="A221" t="s">
        <v>58</v>
      </c>
      <c r="E221" s="39" t="s">
        <v>3114</v>
      </c>
    </row>
    <row r="222" spans="1:16" ht="12.75">
      <c r="A222" t="s">
        <v>49</v>
      </c>
      <c s="34" t="s">
        <v>448</v>
      </c>
      <c s="34" t="s">
        <v>3115</v>
      </c>
      <c s="35" t="s">
        <v>5</v>
      </c>
      <c s="6" t="s">
        <v>3116</v>
      </c>
      <c s="36" t="s">
        <v>73</v>
      </c>
      <c s="37">
        <v>4</v>
      </c>
      <c s="36">
        <v>0</v>
      </c>
      <c s="36">
        <f>ROUND(G222*H222,6)</f>
      </c>
      <c r="L222" s="38">
        <v>0</v>
      </c>
      <c s="32">
        <f>ROUND(ROUND(L222,2)*ROUND(G222,3),2)</f>
      </c>
      <c s="36" t="s">
        <v>104</v>
      </c>
      <c>
        <f>(M222*21)/100</f>
      </c>
      <c t="s">
        <v>27</v>
      </c>
    </row>
    <row r="223" spans="1:5" ht="12.75">
      <c r="A223" s="35" t="s">
        <v>55</v>
      </c>
      <c r="E223" s="39" t="s">
        <v>5</v>
      </c>
    </row>
    <row r="224" spans="1:5" ht="25.5">
      <c r="A224" s="35" t="s">
        <v>57</v>
      </c>
      <c r="E224" s="40" t="s">
        <v>2410</v>
      </c>
    </row>
    <row r="225" spans="1:5" ht="25.5">
      <c r="A225" t="s">
        <v>58</v>
      </c>
      <c r="E225" s="39" t="s">
        <v>3117</v>
      </c>
    </row>
    <row r="226" spans="1:16" ht="12.75">
      <c r="A226" t="s">
        <v>49</v>
      </c>
      <c s="34" t="s">
        <v>453</v>
      </c>
      <c s="34" t="s">
        <v>3118</v>
      </c>
      <c s="35" t="s">
        <v>5</v>
      </c>
      <c s="6" t="s">
        <v>3119</v>
      </c>
      <c s="36" t="s">
        <v>73</v>
      </c>
      <c s="37">
        <v>6</v>
      </c>
      <c s="36">
        <v>0</v>
      </c>
      <c s="36">
        <f>ROUND(G226*H226,6)</f>
      </c>
      <c r="L226" s="38">
        <v>0</v>
      </c>
      <c s="32">
        <f>ROUND(ROUND(L226,2)*ROUND(G226,3),2)</f>
      </c>
      <c s="36" t="s">
        <v>104</v>
      </c>
      <c>
        <f>(M226*21)/100</f>
      </c>
      <c t="s">
        <v>27</v>
      </c>
    </row>
    <row r="227" spans="1:5" ht="12.75">
      <c r="A227" s="35" t="s">
        <v>55</v>
      </c>
      <c r="E227" s="39" t="s">
        <v>5</v>
      </c>
    </row>
    <row r="228" spans="1:5" ht="25.5">
      <c r="A228" s="35" t="s">
        <v>57</v>
      </c>
      <c r="E228" s="40" t="s">
        <v>3120</v>
      </c>
    </row>
    <row r="229" spans="1:5" ht="25.5">
      <c r="A229" t="s">
        <v>58</v>
      </c>
      <c r="E229" s="39" t="s">
        <v>3121</v>
      </c>
    </row>
    <row r="230" spans="1:16" ht="12.75">
      <c r="A230" t="s">
        <v>49</v>
      </c>
      <c s="34" t="s">
        <v>457</v>
      </c>
      <c s="34" t="s">
        <v>3122</v>
      </c>
      <c s="35" t="s">
        <v>5</v>
      </c>
      <c s="6" t="s">
        <v>3123</v>
      </c>
      <c s="36" t="s">
        <v>73</v>
      </c>
      <c s="37">
        <v>8</v>
      </c>
      <c s="36">
        <v>0</v>
      </c>
      <c s="36">
        <f>ROUND(G230*H230,6)</f>
      </c>
      <c r="L230" s="38">
        <v>0</v>
      </c>
      <c s="32">
        <f>ROUND(ROUND(L230,2)*ROUND(G230,3),2)</f>
      </c>
      <c s="36" t="s">
        <v>104</v>
      </c>
      <c>
        <f>(M230*21)/100</f>
      </c>
      <c t="s">
        <v>27</v>
      </c>
    </row>
    <row r="231" spans="1:5" ht="12.75">
      <c r="A231" s="35" t="s">
        <v>55</v>
      </c>
      <c r="E231" s="39" t="s">
        <v>5</v>
      </c>
    </row>
    <row r="232" spans="1:5" ht="25.5">
      <c r="A232" s="35" t="s">
        <v>57</v>
      </c>
      <c r="E232" s="40" t="s">
        <v>3124</v>
      </c>
    </row>
    <row r="233" spans="1:5" ht="25.5">
      <c r="A233" t="s">
        <v>58</v>
      </c>
      <c r="E233" s="39" t="s">
        <v>3125</v>
      </c>
    </row>
    <row r="234" spans="1:16" ht="12.75">
      <c r="A234" t="s">
        <v>49</v>
      </c>
      <c s="34" t="s">
        <v>460</v>
      </c>
      <c s="34" t="s">
        <v>3126</v>
      </c>
      <c s="35" t="s">
        <v>5</v>
      </c>
      <c s="6" t="s">
        <v>3127</v>
      </c>
      <c s="36" t="s">
        <v>73</v>
      </c>
      <c s="37">
        <v>5</v>
      </c>
      <c s="36">
        <v>0</v>
      </c>
      <c s="36">
        <f>ROUND(G234*H234,6)</f>
      </c>
      <c r="L234" s="38">
        <v>0</v>
      </c>
      <c s="32">
        <f>ROUND(ROUND(L234,2)*ROUND(G234,3),2)</f>
      </c>
      <c s="36" t="s">
        <v>104</v>
      </c>
      <c>
        <f>(M234*21)/100</f>
      </c>
      <c t="s">
        <v>27</v>
      </c>
    </row>
    <row r="235" spans="1:5" ht="12.75">
      <c r="A235" s="35" t="s">
        <v>55</v>
      </c>
      <c r="E235" s="39" t="s">
        <v>5</v>
      </c>
    </row>
    <row r="236" spans="1:5" ht="25.5">
      <c r="A236" s="35" t="s">
        <v>57</v>
      </c>
      <c r="E236" s="40" t="s">
        <v>2415</v>
      </c>
    </row>
    <row r="237" spans="1:5" ht="25.5">
      <c r="A237" t="s">
        <v>58</v>
      </c>
      <c r="E237" s="39" t="s">
        <v>3128</v>
      </c>
    </row>
    <row r="238" spans="1:16" ht="12.75">
      <c r="A238" t="s">
        <v>49</v>
      </c>
      <c s="34" t="s">
        <v>462</v>
      </c>
      <c s="34" t="s">
        <v>3129</v>
      </c>
      <c s="35" t="s">
        <v>5</v>
      </c>
      <c s="6" t="s">
        <v>3130</v>
      </c>
      <c s="36" t="s">
        <v>73</v>
      </c>
      <c s="37">
        <v>8</v>
      </c>
      <c s="36">
        <v>0</v>
      </c>
      <c s="36">
        <f>ROUND(G238*H238,6)</f>
      </c>
      <c r="L238" s="38">
        <v>0</v>
      </c>
      <c s="32">
        <f>ROUND(ROUND(L238,2)*ROUND(G238,3),2)</f>
      </c>
      <c s="36" t="s">
        <v>104</v>
      </c>
      <c>
        <f>(M238*21)/100</f>
      </c>
      <c t="s">
        <v>27</v>
      </c>
    </row>
    <row r="239" spans="1:5" ht="12.75">
      <c r="A239" s="35" t="s">
        <v>55</v>
      </c>
      <c r="E239" s="39" t="s">
        <v>5</v>
      </c>
    </row>
    <row r="240" spans="1:5" ht="25.5">
      <c r="A240" s="35" t="s">
        <v>57</v>
      </c>
      <c r="E240" s="40" t="s">
        <v>3124</v>
      </c>
    </row>
    <row r="241" spans="1:5" ht="25.5">
      <c r="A241" t="s">
        <v>58</v>
      </c>
      <c r="E241" s="39" t="s">
        <v>3131</v>
      </c>
    </row>
    <row r="242" spans="1:16" ht="12.75">
      <c r="A242" t="s">
        <v>49</v>
      </c>
      <c s="34" t="s">
        <v>463</v>
      </c>
      <c s="34" t="s">
        <v>3132</v>
      </c>
      <c s="35" t="s">
        <v>5</v>
      </c>
      <c s="6" t="s">
        <v>3133</v>
      </c>
      <c s="36" t="s">
        <v>73</v>
      </c>
      <c s="37">
        <v>5</v>
      </c>
      <c s="36">
        <v>0</v>
      </c>
      <c s="36">
        <f>ROUND(G242*H242,6)</f>
      </c>
      <c r="L242" s="38">
        <v>0</v>
      </c>
      <c s="32">
        <f>ROUND(ROUND(L242,2)*ROUND(G242,3),2)</f>
      </c>
      <c s="36" t="s">
        <v>104</v>
      </c>
      <c>
        <f>(M242*21)/100</f>
      </c>
      <c t="s">
        <v>27</v>
      </c>
    </row>
    <row r="243" spans="1:5" ht="12.75">
      <c r="A243" s="35" t="s">
        <v>55</v>
      </c>
      <c r="E243" s="39" t="s">
        <v>5</v>
      </c>
    </row>
    <row r="244" spans="1:5" ht="25.5">
      <c r="A244" s="35" t="s">
        <v>57</v>
      </c>
      <c r="E244" s="40" t="s">
        <v>2415</v>
      </c>
    </row>
    <row r="245" spans="1:5" ht="25.5">
      <c r="A245" t="s">
        <v>58</v>
      </c>
      <c r="E245" s="39" t="s">
        <v>3134</v>
      </c>
    </row>
    <row r="246" spans="1:16" ht="25.5">
      <c r="A246" t="s">
        <v>49</v>
      </c>
      <c s="34" t="s">
        <v>464</v>
      </c>
      <c s="34" t="s">
        <v>3135</v>
      </c>
      <c s="35" t="s">
        <v>5</v>
      </c>
      <c s="6" t="s">
        <v>3136</v>
      </c>
      <c s="36" t="s">
        <v>73</v>
      </c>
      <c s="37">
        <v>4</v>
      </c>
      <c s="36">
        <v>0</v>
      </c>
      <c s="36">
        <f>ROUND(G246*H246,6)</f>
      </c>
      <c r="L246" s="38">
        <v>0</v>
      </c>
      <c s="32">
        <f>ROUND(ROUND(L246,2)*ROUND(G246,3),2)</f>
      </c>
      <c s="36" t="s">
        <v>104</v>
      </c>
      <c>
        <f>(M246*21)/100</f>
      </c>
      <c t="s">
        <v>27</v>
      </c>
    </row>
    <row r="247" spans="1:5" ht="12.75">
      <c r="A247" s="35" t="s">
        <v>55</v>
      </c>
      <c r="E247" s="39" t="s">
        <v>5</v>
      </c>
    </row>
    <row r="248" spans="1:5" ht="25.5">
      <c r="A248" s="35" t="s">
        <v>57</v>
      </c>
      <c r="E248" s="40" t="s">
        <v>2410</v>
      </c>
    </row>
    <row r="249" spans="1:5" ht="25.5">
      <c r="A249" t="s">
        <v>58</v>
      </c>
      <c r="E249" s="39" t="s">
        <v>3137</v>
      </c>
    </row>
    <row r="250" spans="1:16" ht="12.75">
      <c r="A250" t="s">
        <v>49</v>
      </c>
      <c s="34" t="s">
        <v>1279</v>
      </c>
      <c s="34" t="s">
        <v>3138</v>
      </c>
      <c s="35" t="s">
        <v>5</v>
      </c>
      <c s="6" t="s">
        <v>3139</v>
      </c>
      <c s="36" t="s">
        <v>73</v>
      </c>
      <c s="37">
        <v>11</v>
      </c>
      <c s="36">
        <v>0</v>
      </c>
      <c s="36">
        <f>ROUND(G250*H250,6)</f>
      </c>
      <c r="L250" s="38">
        <v>0</v>
      </c>
      <c s="32">
        <f>ROUND(ROUND(L250,2)*ROUND(G250,3),2)</f>
      </c>
      <c s="36" t="s">
        <v>104</v>
      </c>
      <c>
        <f>(M250*21)/100</f>
      </c>
      <c t="s">
        <v>27</v>
      </c>
    </row>
    <row r="251" spans="1:5" ht="12.75">
      <c r="A251" s="35" t="s">
        <v>55</v>
      </c>
      <c r="E251" s="39" t="s">
        <v>5</v>
      </c>
    </row>
    <row r="252" spans="1:5" ht="25.5">
      <c r="A252" s="35" t="s">
        <v>57</v>
      </c>
      <c r="E252" s="40" t="s">
        <v>3140</v>
      </c>
    </row>
    <row r="253" spans="1:5" ht="178.5">
      <c r="A253" t="s">
        <v>58</v>
      </c>
      <c r="E253" s="39" t="s">
        <v>3141</v>
      </c>
    </row>
    <row r="254" spans="1:16" ht="12.75">
      <c r="A254" t="s">
        <v>49</v>
      </c>
      <c s="34" t="s">
        <v>1281</v>
      </c>
      <c s="34" t="s">
        <v>3142</v>
      </c>
      <c s="35" t="s">
        <v>5</v>
      </c>
      <c s="6" t="s">
        <v>3143</v>
      </c>
      <c s="36" t="s">
        <v>73</v>
      </c>
      <c s="37">
        <v>1</v>
      </c>
      <c s="36">
        <v>0</v>
      </c>
      <c s="36">
        <f>ROUND(G254*H254,6)</f>
      </c>
      <c r="L254" s="38">
        <v>0</v>
      </c>
      <c s="32">
        <f>ROUND(ROUND(L254,2)*ROUND(G254,3),2)</f>
      </c>
      <c s="36" t="s">
        <v>104</v>
      </c>
      <c>
        <f>(M254*21)/100</f>
      </c>
      <c t="s">
        <v>27</v>
      </c>
    </row>
    <row r="255" spans="1:5" ht="12.75">
      <c r="A255" s="35" t="s">
        <v>55</v>
      </c>
      <c r="E255" s="39" t="s">
        <v>5</v>
      </c>
    </row>
    <row r="256" spans="1:5" ht="12.75">
      <c r="A256" s="35" t="s">
        <v>57</v>
      </c>
      <c r="E256" s="40" t="s">
        <v>2628</v>
      </c>
    </row>
    <row r="257" spans="1:5" ht="12.75">
      <c r="A257" t="s">
        <v>58</v>
      </c>
      <c r="E257" s="39" t="s">
        <v>3143</v>
      </c>
    </row>
    <row r="258" spans="1:16" ht="12.75">
      <c r="A258" t="s">
        <v>49</v>
      </c>
      <c s="34" t="s">
        <v>1283</v>
      </c>
      <c s="34" t="s">
        <v>3144</v>
      </c>
      <c s="35" t="s">
        <v>5</v>
      </c>
      <c s="6" t="s">
        <v>3145</v>
      </c>
      <c s="36" t="s">
        <v>64</v>
      </c>
      <c s="37">
        <v>30</v>
      </c>
      <c s="36">
        <v>0</v>
      </c>
      <c s="36">
        <f>ROUND(G258*H258,6)</f>
      </c>
      <c r="L258" s="38">
        <v>0</v>
      </c>
      <c s="32">
        <f>ROUND(ROUND(L258,2)*ROUND(G258,3),2)</f>
      </c>
      <c s="36" t="s">
        <v>104</v>
      </c>
      <c>
        <f>(M258*21)/100</f>
      </c>
      <c t="s">
        <v>27</v>
      </c>
    </row>
    <row r="259" spans="1:5" ht="12.75">
      <c r="A259" s="35" t="s">
        <v>55</v>
      </c>
      <c r="E259" s="39" t="s">
        <v>5</v>
      </c>
    </row>
    <row r="260" spans="1:5" ht="25.5">
      <c r="A260" s="35" t="s">
        <v>57</v>
      </c>
      <c r="E260" s="40" t="s">
        <v>3146</v>
      </c>
    </row>
    <row r="261" spans="1:5" ht="25.5">
      <c r="A261" t="s">
        <v>58</v>
      </c>
      <c r="E261" s="39" t="s">
        <v>3147</v>
      </c>
    </row>
    <row r="262" spans="1:16" ht="12.75">
      <c r="A262" t="s">
        <v>49</v>
      </c>
      <c s="34" t="s">
        <v>1285</v>
      </c>
      <c s="34" t="s">
        <v>3148</v>
      </c>
      <c s="35" t="s">
        <v>5</v>
      </c>
      <c s="6" t="s">
        <v>3149</v>
      </c>
      <c s="36" t="s">
        <v>830</v>
      </c>
      <c s="37">
        <v>2</v>
      </c>
      <c s="36">
        <v>0</v>
      </c>
      <c s="36">
        <f>ROUND(G262*H262,6)</f>
      </c>
      <c r="L262" s="38">
        <v>0</v>
      </c>
      <c s="32">
        <f>ROUND(ROUND(L262,2)*ROUND(G262,3),2)</f>
      </c>
      <c s="36" t="s">
        <v>104</v>
      </c>
      <c>
        <f>(M262*21)/100</f>
      </c>
      <c t="s">
        <v>27</v>
      </c>
    </row>
    <row r="263" spans="1:5" ht="12.75">
      <c r="A263" s="35" t="s">
        <v>55</v>
      </c>
      <c r="E263" s="39" t="s">
        <v>5</v>
      </c>
    </row>
    <row r="264" spans="1:5" ht="25.5">
      <c r="A264" s="35" t="s">
        <v>57</v>
      </c>
      <c r="E264" s="40" t="s">
        <v>2119</v>
      </c>
    </row>
    <row r="265" spans="1:5" ht="12.75">
      <c r="A265" t="s">
        <v>58</v>
      </c>
      <c r="E265" s="39" t="s">
        <v>3149</v>
      </c>
    </row>
    <row r="266" spans="1:16" ht="12.75">
      <c r="A266" t="s">
        <v>49</v>
      </c>
      <c s="34" t="s">
        <v>1287</v>
      </c>
      <c s="34" t="s">
        <v>3150</v>
      </c>
      <c s="35" t="s">
        <v>5</v>
      </c>
      <c s="6" t="s">
        <v>3151</v>
      </c>
      <c s="36" t="s">
        <v>830</v>
      </c>
      <c s="37">
        <v>1</v>
      </c>
      <c s="36">
        <v>0</v>
      </c>
      <c s="36">
        <f>ROUND(G266*H266,6)</f>
      </c>
      <c r="L266" s="38">
        <v>0</v>
      </c>
      <c s="32">
        <f>ROUND(ROUND(L266,2)*ROUND(G266,3),2)</f>
      </c>
      <c s="36" t="s">
        <v>104</v>
      </c>
      <c>
        <f>(M266*21)/100</f>
      </c>
      <c t="s">
        <v>27</v>
      </c>
    </row>
    <row r="267" spans="1:5" ht="12.75">
      <c r="A267" s="35" t="s">
        <v>55</v>
      </c>
      <c r="E267" s="39" t="s">
        <v>5</v>
      </c>
    </row>
    <row r="268" spans="1:5" ht="12.75">
      <c r="A268" s="35" t="s">
        <v>57</v>
      </c>
      <c r="E268" s="40" t="s">
        <v>831</v>
      </c>
    </row>
    <row r="269" spans="1:5" ht="12.75">
      <c r="A269" t="s">
        <v>58</v>
      </c>
      <c r="E269" s="39" t="s">
        <v>3151</v>
      </c>
    </row>
    <row r="270" spans="1:16" ht="12.75">
      <c r="A270" t="s">
        <v>49</v>
      </c>
      <c s="34" t="s">
        <v>1289</v>
      </c>
      <c s="34" t="s">
        <v>3152</v>
      </c>
      <c s="35" t="s">
        <v>5</v>
      </c>
      <c s="6" t="s">
        <v>851</v>
      </c>
      <c s="36" t="s">
        <v>64</v>
      </c>
      <c s="37">
        <v>323</v>
      </c>
      <c s="36">
        <v>0</v>
      </c>
      <c s="36">
        <f>ROUND(G270*H270,6)</f>
      </c>
      <c r="L270" s="38">
        <v>0</v>
      </c>
      <c s="32">
        <f>ROUND(ROUND(L270,2)*ROUND(G270,3),2)</f>
      </c>
      <c s="36" t="s">
        <v>104</v>
      </c>
      <c>
        <f>(M270*21)/100</f>
      </c>
      <c t="s">
        <v>27</v>
      </c>
    </row>
    <row r="271" spans="1:5" ht="12.75">
      <c r="A271" s="35" t="s">
        <v>55</v>
      </c>
      <c r="E271" s="39" t="s">
        <v>5</v>
      </c>
    </row>
    <row r="272" spans="1:5" ht="25.5">
      <c r="A272" s="35" t="s">
        <v>57</v>
      </c>
      <c r="E272" s="40" t="s">
        <v>3153</v>
      </c>
    </row>
    <row r="273" spans="1:5" ht="12.75">
      <c r="A273" t="s">
        <v>58</v>
      </c>
      <c r="E273" s="39" t="s">
        <v>851</v>
      </c>
    </row>
    <row r="274" spans="1:16" ht="12.75">
      <c r="A274" t="s">
        <v>49</v>
      </c>
      <c s="34" t="s">
        <v>1291</v>
      </c>
      <c s="34" t="s">
        <v>3154</v>
      </c>
      <c s="35" t="s">
        <v>5</v>
      </c>
      <c s="6" t="s">
        <v>3155</v>
      </c>
      <c s="36" t="s">
        <v>830</v>
      </c>
      <c s="37">
        <v>1</v>
      </c>
      <c s="36">
        <v>0</v>
      </c>
      <c s="36">
        <f>ROUND(G274*H274,6)</f>
      </c>
      <c r="L274" s="38">
        <v>0</v>
      </c>
      <c s="32">
        <f>ROUND(ROUND(L274,2)*ROUND(G274,3),2)</f>
      </c>
      <c s="36" t="s">
        <v>104</v>
      </c>
      <c>
        <f>(M274*21)/100</f>
      </c>
      <c t="s">
        <v>27</v>
      </c>
    </row>
    <row r="275" spans="1:5" ht="12.75">
      <c r="A275" s="35" t="s">
        <v>55</v>
      </c>
      <c r="E275" s="39" t="s">
        <v>5</v>
      </c>
    </row>
    <row r="276" spans="1:5" ht="12.75">
      <c r="A276" s="35" t="s">
        <v>57</v>
      </c>
      <c r="E276" s="40" t="s">
        <v>831</v>
      </c>
    </row>
    <row r="277" spans="1:5" ht="12.75">
      <c r="A277" t="s">
        <v>58</v>
      </c>
      <c r="E277" s="39" t="s">
        <v>3155</v>
      </c>
    </row>
    <row r="278" spans="1:16" ht="12.75">
      <c r="A278" t="s">
        <v>49</v>
      </c>
      <c s="34" t="s">
        <v>1293</v>
      </c>
      <c s="34" t="s">
        <v>3156</v>
      </c>
      <c s="35" t="s">
        <v>5</v>
      </c>
      <c s="6" t="s">
        <v>3157</v>
      </c>
      <c s="36" t="s">
        <v>830</v>
      </c>
      <c s="37">
        <v>1</v>
      </c>
      <c s="36">
        <v>0</v>
      </c>
      <c s="36">
        <f>ROUND(G278*H278,6)</f>
      </c>
      <c r="L278" s="38">
        <v>0</v>
      </c>
      <c s="32">
        <f>ROUND(ROUND(L278,2)*ROUND(G278,3),2)</f>
      </c>
      <c s="36" t="s">
        <v>104</v>
      </c>
      <c>
        <f>(M278*21)/100</f>
      </c>
      <c t="s">
        <v>27</v>
      </c>
    </row>
    <row r="279" spans="1:5" ht="12.75">
      <c r="A279" s="35" t="s">
        <v>55</v>
      </c>
      <c r="E279" s="39" t="s">
        <v>5</v>
      </c>
    </row>
    <row r="280" spans="1:5" ht="12.75">
      <c r="A280" s="35" t="s">
        <v>57</v>
      </c>
      <c r="E280" s="40" t="s">
        <v>831</v>
      </c>
    </row>
    <row r="281" spans="1:5" ht="12.75">
      <c r="A281" t="s">
        <v>58</v>
      </c>
      <c r="E281" s="39" t="s">
        <v>3157</v>
      </c>
    </row>
    <row r="282" spans="1:16" ht="12.75">
      <c r="A282" t="s">
        <v>49</v>
      </c>
      <c s="34" t="s">
        <v>1295</v>
      </c>
      <c s="34" t="s">
        <v>3158</v>
      </c>
      <c s="35" t="s">
        <v>5</v>
      </c>
      <c s="6" t="s">
        <v>3159</v>
      </c>
      <c s="36" t="s">
        <v>64</v>
      </c>
      <c s="37">
        <v>30</v>
      </c>
      <c s="36">
        <v>0</v>
      </c>
      <c s="36">
        <f>ROUND(G282*H282,6)</f>
      </c>
      <c r="L282" s="38">
        <v>0</v>
      </c>
      <c s="32">
        <f>ROUND(ROUND(L282,2)*ROUND(G282,3),2)</f>
      </c>
      <c s="36" t="s">
        <v>104</v>
      </c>
      <c>
        <f>(M282*21)/100</f>
      </c>
      <c t="s">
        <v>27</v>
      </c>
    </row>
    <row r="283" spans="1:5" ht="12.75">
      <c r="A283" s="35" t="s">
        <v>55</v>
      </c>
      <c r="E283" s="39" t="s">
        <v>5</v>
      </c>
    </row>
    <row r="284" spans="1:5" ht="25.5">
      <c r="A284" s="35" t="s">
        <v>57</v>
      </c>
      <c r="E284" s="40" t="s">
        <v>3146</v>
      </c>
    </row>
    <row r="285" spans="1:5" ht="25.5">
      <c r="A285" t="s">
        <v>58</v>
      </c>
      <c r="E285" s="39" t="s">
        <v>3160</v>
      </c>
    </row>
    <row r="286" spans="1:16" ht="12.75">
      <c r="A286" t="s">
        <v>49</v>
      </c>
      <c s="34" t="s">
        <v>1297</v>
      </c>
      <c s="34" t="s">
        <v>3161</v>
      </c>
      <c s="35" t="s">
        <v>5</v>
      </c>
      <c s="6" t="s">
        <v>3162</v>
      </c>
      <c s="36" t="s">
        <v>64</v>
      </c>
      <c s="37">
        <v>21</v>
      </c>
      <c s="36">
        <v>0</v>
      </c>
      <c s="36">
        <f>ROUND(G286*H286,6)</f>
      </c>
      <c r="L286" s="38">
        <v>0</v>
      </c>
      <c s="32">
        <f>ROUND(ROUND(L286,2)*ROUND(G286,3),2)</f>
      </c>
      <c s="36" t="s">
        <v>104</v>
      </c>
      <c>
        <f>(M286*21)/100</f>
      </c>
      <c t="s">
        <v>27</v>
      </c>
    </row>
    <row r="287" spans="1:5" ht="12.75">
      <c r="A287" s="35" t="s">
        <v>55</v>
      </c>
      <c r="E287" s="39" t="s">
        <v>5</v>
      </c>
    </row>
    <row r="288" spans="1:5" ht="25.5">
      <c r="A288" s="35" t="s">
        <v>57</v>
      </c>
      <c r="E288" s="40" t="s">
        <v>3163</v>
      </c>
    </row>
    <row r="289" spans="1:5" ht="25.5">
      <c r="A289" t="s">
        <v>58</v>
      </c>
      <c r="E289" s="39" t="s">
        <v>3164</v>
      </c>
    </row>
    <row r="290" spans="1:16" ht="12.75">
      <c r="A290" t="s">
        <v>49</v>
      </c>
      <c s="34" t="s">
        <v>1299</v>
      </c>
      <c s="34" t="s">
        <v>3165</v>
      </c>
      <c s="35" t="s">
        <v>5</v>
      </c>
      <c s="6" t="s">
        <v>3166</v>
      </c>
      <c s="36" t="s">
        <v>64</v>
      </c>
      <c s="37">
        <v>67</v>
      </c>
      <c s="36">
        <v>0</v>
      </c>
      <c s="36">
        <f>ROUND(G290*H290,6)</f>
      </c>
      <c r="L290" s="38">
        <v>0</v>
      </c>
      <c s="32">
        <f>ROUND(ROUND(L290,2)*ROUND(G290,3),2)</f>
      </c>
      <c s="36" t="s">
        <v>104</v>
      </c>
      <c>
        <f>(M290*21)/100</f>
      </c>
      <c t="s">
        <v>27</v>
      </c>
    </row>
    <row r="291" spans="1:5" ht="12.75">
      <c r="A291" s="35" t="s">
        <v>55</v>
      </c>
      <c r="E291" s="39" t="s">
        <v>5</v>
      </c>
    </row>
    <row r="292" spans="1:5" ht="25.5">
      <c r="A292" s="35" t="s">
        <v>57</v>
      </c>
      <c r="E292" s="40" t="s">
        <v>3167</v>
      </c>
    </row>
    <row r="293" spans="1:5" ht="25.5">
      <c r="A293" t="s">
        <v>58</v>
      </c>
      <c r="E293" s="39" t="s">
        <v>3168</v>
      </c>
    </row>
    <row r="294" spans="1:16" ht="12.75">
      <c r="A294" t="s">
        <v>49</v>
      </c>
      <c s="34" t="s">
        <v>1301</v>
      </c>
      <c s="34" t="s">
        <v>3169</v>
      </c>
      <c s="35" t="s">
        <v>5</v>
      </c>
      <c s="6" t="s">
        <v>3170</v>
      </c>
      <c s="36" t="s">
        <v>64</v>
      </c>
      <c s="37">
        <v>27</v>
      </c>
      <c s="36">
        <v>0</v>
      </c>
      <c s="36">
        <f>ROUND(G294*H294,6)</f>
      </c>
      <c r="L294" s="38">
        <v>0</v>
      </c>
      <c s="32">
        <f>ROUND(ROUND(L294,2)*ROUND(G294,3),2)</f>
      </c>
      <c s="36" t="s">
        <v>104</v>
      </c>
      <c>
        <f>(M294*21)/100</f>
      </c>
      <c t="s">
        <v>27</v>
      </c>
    </row>
    <row r="295" spans="1:5" ht="12.75">
      <c r="A295" s="35" t="s">
        <v>55</v>
      </c>
      <c r="E295" s="39" t="s">
        <v>5</v>
      </c>
    </row>
    <row r="296" spans="1:5" ht="25.5">
      <c r="A296" s="35" t="s">
        <v>57</v>
      </c>
      <c r="E296" s="40" t="s">
        <v>3171</v>
      </c>
    </row>
    <row r="297" spans="1:5" ht="25.5">
      <c r="A297" t="s">
        <v>58</v>
      </c>
      <c r="E297" s="39" t="s">
        <v>3172</v>
      </c>
    </row>
    <row r="298" spans="1:16" ht="12.75">
      <c r="A298" t="s">
        <v>49</v>
      </c>
      <c s="34" t="s">
        <v>1303</v>
      </c>
      <c s="34" t="s">
        <v>3173</v>
      </c>
      <c s="35" t="s">
        <v>5</v>
      </c>
      <c s="6" t="s">
        <v>3174</v>
      </c>
      <c s="36" t="s">
        <v>64</v>
      </c>
      <c s="37">
        <v>5</v>
      </c>
      <c s="36">
        <v>0</v>
      </c>
      <c s="36">
        <f>ROUND(G298*H298,6)</f>
      </c>
      <c r="L298" s="38">
        <v>0</v>
      </c>
      <c s="32">
        <f>ROUND(ROUND(L298,2)*ROUND(G298,3),2)</f>
      </c>
      <c s="36" t="s">
        <v>104</v>
      </c>
      <c>
        <f>(M298*21)/100</f>
      </c>
      <c t="s">
        <v>27</v>
      </c>
    </row>
    <row r="299" spans="1:5" ht="12.75">
      <c r="A299" s="35" t="s">
        <v>55</v>
      </c>
      <c r="E299" s="39" t="s">
        <v>5</v>
      </c>
    </row>
    <row r="300" spans="1:5" ht="25.5">
      <c r="A300" s="35" t="s">
        <v>57</v>
      </c>
      <c r="E300" s="40" t="s">
        <v>3175</v>
      </c>
    </row>
    <row r="301" spans="1:5" ht="25.5">
      <c r="A301" t="s">
        <v>58</v>
      </c>
      <c r="E301" s="39" t="s">
        <v>3176</v>
      </c>
    </row>
    <row r="302" spans="1:16" ht="12.75">
      <c r="A302" t="s">
        <v>49</v>
      </c>
      <c s="34" t="s">
        <v>1306</v>
      </c>
      <c s="34" t="s">
        <v>3177</v>
      </c>
      <c s="35" t="s">
        <v>5</v>
      </c>
      <c s="6" t="s">
        <v>3178</v>
      </c>
      <c s="36" t="s">
        <v>64</v>
      </c>
      <c s="37">
        <v>323</v>
      </c>
      <c s="36">
        <v>0</v>
      </c>
      <c s="36">
        <f>ROUND(G302*H302,6)</f>
      </c>
      <c r="L302" s="38">
        <v>0</v>
      </c>
      <c s="32">
        <f>ROUND(ROUND(L302,2)*ROUND(G302,3),2)</f>
      </c>
      <c s="36" t="s">
        <v>104</v>
      </c>
      <c>
        <f>(M302*21)/100</f>
      </c>
      <c t="s">
        <v>27</v>
      </c>
    </row>
    <row r="303" spans="1:5" ht="12.75">
      <c r="A303" s="35" t="s">
        <v>55</v>
      </c>
      <c r="E303" s="39" t="s">
        <v>5</v>
      </c>
    </row>
    <row r="304" spans="1:5" ht="25.5">
      <c r="A304" s="35" t="s">
        <v>57</v>
      </c>
      <c r="E304" s="40" t="s">
        <v>3179</v>
      </c>
    </row>
    <row r="305" spans="1:5" ht="25.5">
      <c r="A305" t="s">
        <v>58</v>
      </c>
      <c r="E305" s="39" t="s">
        <v>3180</v>
      </c>
    </row>
    <row r="306" spans="1:16" ht="12.75">
      <c r="A306" t="s">
        <v>49</v>
      </c>
      <c s="34" t="s">
        <v>1308</v>
      </c>
      <c s="34" t="s">
        <v>3181</v>
      </c>
      <c s="35" t="s">
        <v>5</v>
      </c>
      <c s="6" t="s">
        <v>3182</v>
      </c>
      <c s="36" t="s">
        <v>64</v>
      </c>
      <c s="37">
        <v>15</v>
      </c>
      <c s="36">
        <v>0</v>
      </c>
      <c s="36">
        <f>ROUND(G306*H306,6)</f>
      </c>
      <c r="L306" s="38">
        <v>0</v>
      </c>
      <c s="32">
        <f>ROUND(ROUND(L306,2)*ROUND(G306,3),2)</f>
      </c>
      <c s="36" t="s">
        <v>104</v>
      </c>
      <c>
        <f>(M306*21)/100</f>
      </c>
      <c t="s">
        <v>27</v>
      </c>
    </row>
    <row r="307" spans="1:5" ht="12.75">
      <c r="A307" s="35" t="s">
        <v>55</v>
      </c>
      <c r="E307" s="39" t="s">
        <v>5</v>
      </c>
    </row>
    <row r="308" spans="1:5" ht="25.5">
      <c r="A308" s="35" t="s">
        <v>57</v>
      </c>
      <c r="E308" s="40" t="s">
        <v>3183</v>
      </c>
    </row>
    <row r="309" spans="1:5" ht="25.5">
      <c r="A309" t="s">
        <v>58</v>
      </c>
      <c r="E309" s="39" t="s">
        <v>3184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1168</v>
      </c>
      <c s="41">
        <f>Rekapitulace!C29</f>
      </c>
      <c s="20" t="s">
        <v>0</v>
      </c>
      <c t="s">
        <v>23</v>
      </c>
      <c t="s">
        <v>27</v>
      </c>
    </row>
    <row r="4" spans="1:16" ht="32" customHeight="1">
      <c r="A4" s="24" t="s">
        <v>20</v>
      </c>
      <c s="25" t="s">
        <v>28</v>
      </c>
      <c s="27" t="s">
        <v>1168</v>
      </c>
      <c r="E4" s="26" t="s">
        <v>1169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COUNTIFS(L8:L45,"=0",A8:A45,"P")+COUNTIFS(L8:L45,"",A8:A45,"P")+SUM(Q8:Q45)</f>
      </c>
    </row>
    <row r="8" spans="1:13" ht="12.75">
      <c r="A8" t="s">
        <v>44</v>
      </c>
      <c r="C8" s="28" t="s">
        <v>3187</v>
      </c>
      <c r="E8" s="30" t="s">
        <v>3186</v>
      </c>
      <c r="J8" s="29">
        <f>0+J9+J26+J31+J40</f>
      </c>
      <c s="29">
        <f>0+K9+K26+K31+K40</f>
      </c>
      <c s="29">
        <f>0+L9+L26+L31+L40</f>
      </c>
      <c s="29">
        <f>0+M9+M26+M31+M40</f>
      </c>
    </row>
    <row r="9" spans="1:13" ht="12.75">
      <c r="A9" t="s">
        <v>46</v>
      </c>
      <c r="C9" s="31" t="s">
        <v>541</v>
      </c>
      <c r="E9" s="33" t="s">
        <v>542</v>
      </c>
      <c r="J9" s="32">
        <f>0</f>
      </c>
      <c s="32">
        <f>0</f>
      </c>
      <c s="32">
        <f>0+L10+L14+L18+L22</f>
      </c>
      <c s="32">
        <f>0+M10+M14+M18+M22</f>
      </c>
    </row>
    <row r="10" spans="1:16" ht="25.5">
      <c r="A10" t="s">
        <v>49</v>
      </c>
      <c s="34" t="s">
        <v>50</v>
      </c>
      <c s="34" t="s">
        <v>199</v>
      </c>
      <c s="35" t="s">
        <v>200</v>
      </c>
      <c s="6" t="s">
        <v>1500</v>
      </c>
      <c s="36" t="s">
        <v>111</v>
      </c>
      <c s="37">
        <v>26.625</v>
      </c>
      <c s="36">
        <v>0</v>
      </c>
      <c s="36">
        <f>ROUND(G10*H10,6)</f>
      </c>
      <c r="L10" s="38">
        <v>0</v>
      </c>
      <c s="32">
        <f>ROUND(ROUND(L10,2)*ROUND(G10,3),2)</f>
      </c>
      <c s="36" t="s">
        <v>104</v>
      </c>
      <c>
        <f>(M10*21)/100</f>
      </c>
      <c t="s">
        <v>27</v>
      </c>
    </row>
    <row r="11" spans="1:5" ht="25.5">
      <c r="A11" s="35" t="s">
        <v>55</v>
      </c>
      <c r="E11" s="39" t="s">
        <v>112</v>
      </c>
    </row>
    <row r="12" spans="1:5" ht="25.5">
      <c r="A12" s="35" t="s">
        <v>57</v>
      </c>
      <c r="E12" s="40" t="s">
        <v>3188</v>
      </c>
    </row>
    <row r="13" spans="1:5" ht="165.75">
      <c r="A13" t="s">
        <v>58</v>
      </c>
      <c r="E13" s="39" t="s">
        <v>114</v>
      </c>
    </row>
    <row r="14" spans="1:16" ht="25.5">
      <c r="A14" t="s">
        <v>49</v>
      </c>
      <c s="34" t="s">
        <v>27</v>
      </c>
      <c s="34" t="s">
        <v>205</v>
      </c>
      <c s="35" t="s">
        <v>206</v>
      </c>
      <c s="6" t="s">
        <v>1529</v>
      </c>
      <c s="36" t="s">
        <v>111</v>
      </c>
      <c s="37">
        <v>0.1</v>
      </c>
      <c s="36">
        <v>0</v>
      </c>
      <c s="36">
        <f>ROUND(G14*H14,6)</f>
      </c>
      <c r="L14" s="38">
        <v>0</v>
      </c>
      <c s="32">
        <f>ROUND(ROUND(L14,2)*ROUND(G14,3),2)</f>
      </c>
      <c s="36" t="s">
        <v>104</v>
      </c>
      <c>
        <f>(M14*21)/100</f>
      </c>
      <c t="s">
        <v>27</v>
      </c>
    </row>
    <row r="15" spans="1:5" ht="25.5">
      <c r="A15" s="35" t="s">
        <v>55</v>
      </c>
      <c r="E15" s="39" t="s">
        <v>112</v>
      </c>
    </row>
    <row r="16" spans="1:5" ht="12.75">
      <c r="A16" s="35" t="s">
        <v>57</v>
      </c>
      <c r="E16" s="40" t="s">
        <v>3189</v>
      </c>
    </row>
    <row r="17" spans="1:5" ht="165.75">
      <c r="A17" t="s">
        <v>58</v>
      </c>
      <c r="E17" s="39" t="s">
        <v>114</v>
      </c>
    </row>
    <row r="18" spans="1:16" ht="25.5">
      <c r="A18" t="s">
        <v>49</v>
      </c>
      <c s="34" t="s">
        <v>26</v>
      </c>
      <c s="34" t="s">
        <v>1095</v>
      </c>
      <c s="35" t="s">
        <v>1096</v>
      </c>
      <c s="6" t="s">
        <v>1097</v>
      </c>
      <c s="36" t="s">
        <v>111</v>
      </c>
      <c s="37">
        <v>0.1</v>
      </c>
      <c s="36">
        <v>0</v>
      </c>
      <c s="36">
        <f>ROUND(G18*H18,6)</f>
      </c>
      <c r="L18" s="38">
        <v>0</v>
      </c>
      <c s="32">
        <f>ROUND(ROUND(L18,2)*ROUND(G18,3),2)</f>
      </c>
      <c s="36" t="s">
        <v>104</v>
      </c>
      <c>
        <f>(M18*21)/100</f>
      </c>
      <c t="s">
        <v>27</v>
      </c>
    </row>
    <row r="19" spans="1:5" ht="25.5">
      <c r="A19" s="35" t="s">
        <v>55</v>
      </c>
      <c r="E19" s="39" t="s">
        <v>112</v>
      </c>
    </row>
    <row r="20" spans="1:5" ht="12.75">
      <c r="A20" s="35" t="s">
        <v>57</v>
      </c>
      <c r="E20" s="40" t="s">
        <v>305</v>
      </c>
    </row>
    <row r="21" spans="1:5" ht="165.75">
      <c r="A21" t="s">
        <v>58</v>
      </c>
      <c r="E21" s="39" t="s">
        <v>114</v>
      </c>
    </row>
    <row r="22" spans="1:16" ht="25.5">
      <c r="A22" t="s">
        <v>49</v>
      </c>
      <c s="34" t="s">
        <v>66</v>
      </c>
      <c s="34" t="s">
        <v>1099</v>
      </c>
      <c s="35" t="s">
        <v>1100</v>
      </c>
      <c s="6" t="s">
        <v>1101</v>
      </c>
      <c s="36" t="s">
        <v>111</v>
      </c>
      <c s="37">
        <v>0.1</v>
      </c>
      <c s="36">
        <v>0</v>
      </c>
      <c s="36">
        <f>ROUND(G22*H22,6)</f>
      </c>
      <c r="L22" s="38">
        <v>0</v>
      </c>
      <c s="32">
        <f>ROUND(ROUND(L22,2)*ROUND(G22,3),2)</f>
      </c>
      <c s="36" t="s">
        <v>104</v>
      </c>
      <c>
        <f>(M22*21)/100</f>
      </c>
      <c t="s">
        <v>27</v>
      </c>
    </row>
    <row r="23" spans="1:5" ht="25.5">
      <c r="A23" s="35" t="s">
        <v>55</v>
      </c>
      <c r="E23" s="39" t="s">
        <v>112</v>
      </c>
    </row>
    <row r="24" spans="1:5" ht="12.75">
      <c r="A24" s="35" t="s">
        <v>57</v>
      </c>
      <c r="E24" s="40" t="s">
        <v>305</v>
      </c>
    </row>
    <row r="25" spans="1:5" ht="165.75">
      <c r="A25" t="s">
        <v>58</v>
      </c>
      <c r="E25" s="39" t="s">
        <v>114</v>
      </c>
    </row>
    <row r="26" spans="1:13" ht="12.75">
      <c r="A26" t="s">
        <v>46</v>
      </c>
      <c r="C26" s="31" t="s">
        <v>1130</v>
      </c>
      <c r="E26" s="33" t="s">
        <v>1793</v>
      </c>
      <c r="J26" s="32">
        <f>0</f>
      </c>
      <c s="32">
        <f>0</f>
      </c>
      <c s="32">
        <f>0+L27</f>
      </c>
      <c s="32">
        <f>0+M27</f>
      </c>
    </row>
    <row r="27" spans="1:16" ht="12.75">
      <c r="A27" t="s">
        <v>49</v>
      </c>
      <c s="34" t="s">
        <v>70</v>
      </c>
      <c s="34" t="s">
        <v>3190</v>
      </c>
      <c s="35" t="s">
        <v>5</v>
      </c>
      <c s="6" t="s">
        <v>3191</v>
      </c>
      <c s="36" t="s">
        <v>681</v>
      </c>
      <c s="37">
        <v>10</v>
      </c>
      <c s="36">
        <v>0</v>
      </c>
      <c s="36">
        <f>ROUND(G27*H27,6)</f>
      </c>
      <c r="L27" s="38">
        <v>0</v>
      </c>
      <c s="32">
        <f>ROUND(ROUND(L27,2)*ROUND(G27,3),2)</f>
      </c>
      <c s="36" t="s">
        <v>54</v>
      </c>
      <c>
        <f>(M27*21)/100</f>
      </c>
      <c t="s">
        <v>27</v>
      </c>
    </row>
    <row r="28" spans="1:5" ht="12.75">
      <c r="A28" s="35" t="s">
        <v>55</v>
      </c>
      <c r="E28" s="39" t="s">
        <v>3192</v>
      </c>
    </row>
    <row r="29" spans="1:5" ht="12.75">
      <c r="A29" s="35" t="s">
        <v>57</v>
      </c>
      <c r="E29" s="40" t="s">
        <v>3193</v>
      </c>
    </row>
    <row r="30" spans="1:5" ht="51">
      <c r="A30" t="s">
        <v>58</v>
      </c>
      <c r="E30" s="39" t="s">
        <v>3194</v>
      </c>
    </row>
    <row r="31" spans="1:13" ht="12.75">
      <c r="A31" t="s">
        <v>46</v>
      </c>
      <c r="C31" s="31" t="s">
        <v>3195</v>
      </c>
      <c r="E31" s="33" t="s">
        <v>1162</v>
      </c>
      <c r="J31" s="32">
        <f>0</f>
      </c>
      <c s="32">
        <f>0</f>
      </c>
      <c s="32">
        <f>0+L32+L36</f>
      </c>
      <c s="32">
        <f>0+M32+M36</f>
      </c>
    </row>
    <row r="32" spans="1:16" ht="12.75">
      <c r="A32" t="s">
        <v>49</v>
      </c>
      <c s="34" t="s">
        <v>76</v>
      </c>
      <c s="34" t="s">
        <v>994</v>
      </c>
      <c s="35" t="s">
        <v>5</v>
      </c>
      <c s="6" t="s">
        <v>995</v>
      </c>
      <c s="36" t="s">
        <v>681</v>
      </c>
      <c s="37">
        <v>15</v>
      </c>
      <c s="36">
        <v>0</v>
      </c>
      <c s="36">
        <f>ROUND(G32*H32,6)</f>
      </c>
      <c r="L32" s="38">
        <v>0</v>
      </c>
      <c s="32">
        <f>ROUND(ROUND(L32,2)*ROUND(G32,3),2)</f>
      </c>
      <c s="36" t="s">
        <v>54</v>
      </c>
      <c>
        <f>(M32*21)/100</f>
      </c>
      <c t="s">
        <v>27</v>
      </c>
    </row>
    <row r="33" spans="1:5" ht="12.75">
      <c r="A33" s="35" t="s">
        <v>55</v>
      </c>
      <c r="E33" s="39" t="s">
        <v>3196</v>
      </c>
    </row>
    <row r="34" spans="1:5" ht="12.75">
      <c r="A34" s="35" t="s">
        <v>57</v>
      </c>
      <c r="E34" s="40" t="s">
        <v>3197</v>
      </c>
    </row>
    <row r="35" spans="1:5" ht="204">
      <c r="A35" t="s">
        <v>58</v>
      </c>
      <c r="E35" s="39" t="s">
        <v>3198</v>
      </c>
    </row>
    <row r="36" spans="1:16" ht="12.75">
      <c r="A36" t="s">
        <v>49</v>
      </c>
      <c s="34" t="s">
        <v>79</v>
      </c>
      <c s="34" t="s">
        <v>3199</v>
      </c>
      <c s="35" t="s">
        <v>5</v>
      </c>
      <c s="6" t="s">
        <v>3200</v>
      </c>
      <c s="36" t="s">
        <v>830</v>
      </c>
      <c s="37">
        <v>2</v>
      </c>
      <c s="36">
        <v>0</v>
      </c>
      <c s="36">
        <f>ROUND(G36*H36,6)</f>
      </c>
      <c r="L36" s="38">
        <v>0</v>
      </c>
      <c s="32">
        <f>ROUND(ROUND(L36,2)*ROUND(G36,3),2)</f>
      </c>
      <c s="36" t="s">
        <v>104</v>
      </c>
      <c>
        <f>(M36*21)/100</f>
      </c>
      <c t="s">
        <v>27</v>
      </c>
    </row>
    <row r="37" spans="1:5" ht="38.25">
      <c r="A37" s="35" t="s">
        <v>55</v>
      </c>
      <c r="E37" s="39" t="s">
        <v>3201</v>
      </c>
    </row>
    <row r="38" spans="1:5" ht="38.25">
      <c r="A38" s="35" t="s">
        <v>57</v>
      </c>
      <c r="E38" s="40" t="s">
        <v>3202</v>
      </c>
    </row>
    <row r="39" spans="1:5" ht="165.75">
      <c r="A39" t="s">
        <v>58</v>
      </c>
      <c r="E39" s="39" t="s">
        <v>3203</v>
      </c>
    </row>
    <row r="40" spans="1:13" ht="12.75">
      <c r="A40" t="s">
        <v>46</v>
      </c>
      <c r="C40" s="31" t="s">
        <v>654</v>
      </c>
      <c r="E40" s="33" t="s">
        <v>655</v>
      </c>
      <c r="J40" s="32">
        <f>0</f>
      </c>
      <c s="32">
        <f>0</f>
      </c>
      <c s="32">
        <f>0+L41+L45</f>
      </c>
      <c s="32">
        <f>0+M41+M45</f>
      </c>
    </row>
    <row r="41" spans="1:16" ht="12.75">
      <c r="A41" t="s">
        <v>49</v>
      </c>
      <c s="34" t="s">
        <v>82</v>
      </c>
      <c s="34" t="s">
        <v>3204</v>
      </c>
      <c s="35" t="s">
        <v>5</v>
      </c>
      <c s="6" t="s">
        <v>3205</v>
      </c>
      <c s="36" t="s">
        <v>53</v>
      </c>
      <c s="37">
        <v>10.65</v>
      </c>
      <c s="36">
        <v>0</v>
      </c>
      <c s="36">
        <f>ROUND(G41*H41,6)</f>
      </c>
      <c r="L41" s="38">
        <v>0</v>
      </c>
      <c s="32">
        <f>ROUND(ROUND(L41,2)*ROUND(G41,3),2)</f>
      </c>
      <c s="36" t="s">
        <v>54</v>
      </c>
      <c>
        <f>(M41*21)/100</f>
      </c>
      <c t="s">
        <v>27</v>
      </c>
    </row>
    <row r="42" spans="1:5" ht="12.75">
      <c r="A42" s="35" t="s">
        <v>55</v>
      </c>
      <c r="E42" s="39" t="s">
        <v>5</v>
      </c>
    </row>
    <row r="43" spans="1:5" ht="25.5">
      <c r="A43" s="35" t="s">
        <v>57</v>
      </c>
      <c r="E43" s="40" t="s">
        <v>3206</v>
      </c>
    </row>
    <row r="44" spans="1:5" ht="114.75">
      <c r="A44" t="s">
        <v>58</v>
      </c>
      <c r="E44" s="39" t="s">
        <v>1154</v>
      </c>
    </row>
    <row r="45" spans="1:16" ht="12.75">
      <c r="A45" t="s">
        <v>49</v>
      </c>
      <c s="34" t="s">
        <v>87</v>
      </c>
      <c s="34" t="s">
        <v>1155</v>
      </c>
      <c s="35" t="s">
        <v>5</v>
      </c>
      <c s="6" t="s">
        <v>1156</v>
      </c>
      <c s="36" t="s">
        <v>73</v>
      </c>
      <c s="37">
        <v>4</v>
      </c>
      <c s="36">
        <v>0</v>
      </c>
      <c s="36">
        <f>ROUND(G45*H45,6)</f>
      </c>
      <c r="L45" s="38">
        <v>0</v>
      </c>
      <c s="32">
        <f>ROUND(ROUND(L45,2)*ROUND(G45,3),2)</f>
      </c>
      <c s="36" t="s">
        <v>54</v>
      </c>
      <c>
        <f>(M45*21)/100</f>
      </c>
      <c t="s">
        <v>27</v>
      </c>
    </row>
    <row r="46" spans="1:5" ht="12.75">
      <c r="A46" s="35" t="s">
        <v>55</v>
      </c>
      <c r="E46" s="39" t="s">
        <v>5</v>
      </c>
    </row>
    <row r="47" spans="1:5" ht="63.75">
      <c r="A47" s="35" t="s">
        <v>57</v>
      </c>
      <c r="E47" s="40" t="s">
        <v>3207</v>
      </c>
    </row>
    <row r="48" spans="1:5" ht="89.25">
      <c r="A48" t="s">
        <v>58</v>
      </c>
      <c r="E48" s="39" t="s">
        <v>1158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1168</v>
      </c>
      <c s="41">
        <f>Rekapitulace!C29</f>
      </c>
      <c s="20" t="s">
        <v>0</v>
      </c>
      <c t="s">
        <v>23</v>
      </c>
      <c t="s">
        <v>27</v>
      </c>
    </row>
    <row r="4" spans="1:16" ht="32" customHeight="1">
      <c r="A4" s="24" t="s">
        <v>20</v>
      </c>
      <c s="25" t="s">
        <v>28</v>
      </c>
      <c s="27" t="s">
        <v>1168</v>
      </c>
      <c r="E4" s="26" t="s">
        <v>1169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3210</v>
      </c>
      <c r="E8" s="30" t="s">
        <v>3209</v>
      </c>
      <c r="J8" s="29">
        <f>0+J9+J38+J47+J52</f>
      </c>
      <c s="29">
        <f>0+K9+K38+K47+K52</f>
      </c>
      <c s="29">
        <f>0+L9+L38+L47+L52</f>
      </c>
      <c s="29">
        <f>0+M9+M38+M47+M52</f>
      </c>
    </row>
    <row r="9" spans="1:13" ht="12.75">
      <c r="A9" t="s">
        <v>46</v>
      </c>
      <c r="C9" s="31" t="s">
        <v>541</v>
      </c>
      <c r="E9" s="33" t="s">
        <v>542</v>
      </c>
      <c r="J9" s="32">
        <f>0</f>
      </c>
      <c s="32">
        <f>0</f>
      </c>
      <c s="32">
        <f>0+L10+L14+L18+L22+L26+L30+L34</f>
      </c>
      <c s="32">
        <f>0+M10+M14+M18+M22+M26+M30+M34</f>
      </c>
    </row>
    <row r="10" spans="1:16" ht="12.75">
      <c r="A10" t="s">
        <v>49</v>
      </c>
      <c s="34" t="s">
        <v>50</v>
      </c>
      <c s="34" t="s">
        <v>1494</v>
      </c>
      <c s="35" t="s">
        <v>1495</v>
      </c>
      <c s="6" t="s">
        <v>1496</v>
      </c>
      <c s="36" t="s">
        <v>111</v>
      </c>
      <c s="37">
        <v>0.25</v>
      </c>
      <c s="36">
        <v>0</v>
      </c>
      <c s="36">
        <f>ROUND(G10*H10,6)</f>
      </c>
      <c r="L10" s="38">
        <v>0</v>
      </c>
      <c s="32">
        <f>ROUND(ROUND(L10,2)*ROUND(G10,3),2)</f>
      </c>
      <c s="36" t="s">
        <v>104</v>
      </c>
      <c>
        <f>(M10*21)/100</f>
      </c>
      <c t="s">
        <v>27</v>
      </c>
    </row>
    <row r="11" spans="1:5" ht="25.5">
      <c r="A11" s="35" t="s">
        <v>55</v>
      </c>
      <c r="E11" s="39" t="s">
        <v>112</v>
      </c>
    </row>
    <row r="12" spans="1:5" ht="25.5">
      <c r="A12" s="35" t="s">
        <v>57</v>
      </c>
      <c r="E12" s="40" t="s">
        <v>3211</v>
      </c>
    </row>
    <row r="13" spans="1:5" ht="127.5">
      <c r="A13" t="s">
        <v>58</v>
      </c>
      <c r="E13" s="39" t="s">
        <v>195</v>
      </c>
    </row>
    <row r="14" spans="1:16" ht="12.75">
      <c r="A14" t="s">
        <v>49</v>
      </c>
      <c s="34" t="s">
        <v>27</v>
      </c>
      <c s="34" t="s">
        <v>191</v>
      </c>
      <c s="35" t="s">
        <v>192</v>
      </c>
      <c s="6" t="s">
        <v>193</v>
      </c>
      <c s="36" t="s">
        <v>111</v>
      </c>
      <c s="37">
        <v>0.1</v>
      </c>
      <c s="36">
        <v>0</v>
      </c>
      <c s="36">
        <f>ROUND(G14*H14,6)</f>
      </c>
      <c r="L14" s="38">
        <v>0</v>
      </c>
      <c s="32">
        <f>ROUND(ROUND(L14,2)*ROUND(G14,3),2)</f>
      </c>
      <c s="36" t="s">
        <v>104</v>
      </c>
      <c>
        <f>(M14*21)/100</f>
      </c>
      <c t="s">
        <v>27</v>
      </c>
    </row>
    <row r="15" spans="1:5" ht="25.5">
      <c r="A15" s="35" t="s">
        <v>55</v>
      </c>
      <c r="E15" s="39" t="s">
        <v>112</v>
      </c>
    </row>
    <row r="16" spans="1:5" ht="12.75">
      <c r="A16" s="35" t="s">
        <v>57</v>
      </c>
      <c r="E16" s="40" t="s">
        <v>305</v>
      </c>
    </row>
    <row r="17" spans="1:5" ht="127.5">
      <c r="A17" t="s">
        <v>58</v>
      </c>
      <c r="E17" s="39" t="s">
        <v>195</v>
      </c>
    </row>
    <row r="18" spans="1:16" ht="25.5">
      <c r="A18" t="s">
        <v>49</v>
      </c>
      <c s="34" t="s">
        <v>26</v>
      </c>
      <c s="34" t="s">
        <v>1509</v>
      </c>
      <c s="35" t="s">
        <v>1510</v>
      </c>
      <c s="6" t="s">
        <v>1511</v>
      </c>
      <c s="36" t="s">
        <v>111</v>
      </c>
      <c s="37">
        <v>0.1</v>
      </c>
      <c s="36">
        <v>0</v>
      </c>
      <c s="36">
        <f>ROUND(G18*H18,6)</f>
      </c>
      <c r="L18" s="38">
        <v>0</v>
      </c>
      <c s="32">
        <f>ROUND(ROUND(L18,2)*ROUND(G18,3),2)</f>
      </c>
      <c s="36" t="s">
        <v>104</v>
      </c>
      <c>
        <f>(M18*21)/100</f>
      </c>
      <c t="s">
        <v>27</v>
      </c>
    </row>
    <row r="19" spans="1:5" ht="25.5">
      <c r="A19" s="35" t="s">
        <v>55</v>
      </c>
      <c r="E19" s="39" t="s">
        <v>112</v>
      </c>
    </row>
    <row r="20" spans="1:5" ht="12.75">
      <c r="A20" s="35" t="s">
        <v>57</v>
      </c>
      <c r="E20" s="40" t="s">
        <v>305</v>
      </c>
    </row>
    <row r="21" spans="1:5" ht="165.75">
      <c r="A21" t="s">
        <v>58</v>
      </c>
      <c r="E21" s="39" t="s">
        <v>114</v>
      </c>
    </row>
    <row r="22" spans="1:16" ht="25.5">
      <c r="A22" t="s">
        <v>49</v>
      </c>
      <c s="34" t="s">
        <v>66</v>
      </c>
      <c s="34" t="s">
        <v>1512</v>
      </c>
      <c s="35" t="s">
        <v>1513</v>
      </c>
      <c s="6" t="s">
        <v>1514</v>
      </c>
      <c s="36" t="s">
        <v>111</v>
      </c>
      <c s="37">
        <v>0.2</v>
      </c>
      <c s="36">
        <v>0</v>
      </c>
      <c s="36">
        <f>ROUND(G22*H22,6)</f>
      </c>
      <c r="L22" s="38">
        <v>0</v>
      </c>
      <c s="32">
        <f>ROUND(ROUND(L22,2)*ROUND(G22,3),2)</f>
      </c>
      <c s="36" t="s">
        <v>104</v>
      </c>
      <c>
        <f>(M22*21)/100</f>
      </c>
      <c t="s">
        <v>27</v>
      </c>
    </row>
    <row r="23" spans="1:5" ht="25.5">
      <c r="A23" s="35" t="s">
        <v>55</v>
      </c>
      <c r="E23" s="39" t="s">
        <v>112</v>
      </c>
    </row>
    <row r="24" spans="1:5" ht="12.75">
      <c r="A24" s="35" t="s">
        <v>57</v>
      </c>
      <c r="E24" s="40" t="s">
        <v>461</v>
      </c>
    </row>
    <row r="25" spans="1:5" ht="165.75">
      <c r="A25" t="s">
        <v>58</v>
      </c>
      <c r="E25" s="39" t="s">
        <v>114</v>
      </c>
    </row>
    <row r="26" spans="1:16" ht="25.5">
      <c r="A26" t="s">
        <v>49</v>
      </c>
      <c s="34" t="s">
        <v>70</v>
      </c>
      <c s="34" t="s">
        <v>205</v>
      </c>
      <c s="35" t="s">
        <v>206</v>
      </c>
      <c s="6" t="s">
        <v>1529</v>
      </c>
      <c s="36" t="s">
        <v>111</v>
      </c>
      <c s="37">
        <v>0.2</v>
      </c>
      <c s="36">
        <v>0</v>
      </c>
      <c s="36">
        <f>ROUND(G26*H26,6)</f>
      </c>
      <c r="L26" s="38">
        <v>0</v>
      </c>
      <c s="32">
        <f>ROUND(ROUND(L26,2)*ROUND(G26,3),2)</f>
      </c>
      <c s="36" t="s">
        <v>104</v>
      </c>
      <c>
        <f>(M26*21)/100</f>
      </c>
      <c t="s">
        <v>27</v>
      </c>
    </row>
    <row r="27" spans="1:5" ht="25.5">
      <c r="A27" s="35" t="s">
        <v>55</v>
      </c>
      <c r="E27" s="39" t="s">
        <v>112</v>
      </c>
    </row>
    <row r="28" spans="1:5" ht="12.75">
      <c r="A28" s="35" t="s">
        <v>57</v>
      </c>
      <c r="E28" s="40" t="s">
        <v>3212</v>
      </c>
    </row>
    <row r="29" spans="1:5" ht="165.75">
      <c r="A29" t="s">
        <v>58</v>
      </c>
      <c r="E29" s="39" t="s">
        <v>114</v>
      </c>
    </row>
    <row r="30" spans="1:16" ht="25.5">
      <c r="A30" t="s">
        <v>49</v>
      </c>
      <c s="34" t="s">
        <v>76</v>
      </c>
      <c s="34" t="s">
        <v>1095</v>
      </c>
      <c s="35" t="s">
        <v>1096</v>
      </c>
      <c s="6" t="s">
        <v>1097</v>
      </c>
      <c s="36" t="s">
        <v>111</v>
      </c>
      <c s="37">
        <v>0.1</v>
      </c>
      <c s="36">
        <v>0</v>
      </c>
      <c s="36">
        <f>ROUND(G30*H30,6)</f>
      </c>
      <c r="L30" s="38">
        <v>0</v>
      </c>
      <c s="32">
        <f>ROUND(ROUND(L30,2)*ROUND(G30,3),2)</f>
      </c>
      <c s="36" t="s">
        <v>104</v>
      </c>
      <c>
        <f>(M30*21)/100</f>
      </c>
      <c t="s">
        <v>27</v>
      </c>
    </row>
    <row r="31" spans="1:5" ht="25.5">
      <c r="A31" s="35" t="s">
        <v>55</v>
      </c>
      <c r="E31" s="39" t="s">
        <v>112</v>
      </c>
    </row>
    <row r="32" spans="1:5" ht="12.75">
      <c r="A32" s="35" t="s">
        <v>57</v>
      </c>
      <c r="E32" s="40" t="s">
        <v>305</v>
      </c>
    </row>
    <row r="33" spans="1:5" ht="165.75">
      <c r="A33" t="s">
        <v>58</v>
      </c>
      <c r="E33" s="39" t="s">
        <v>114</v>
      </c>
    </row>
    <row r="34" spans="1:16" ht="25.5">
      <c r="A34" t="s">
        <v>49</v>
      </c>
      <c s="34" t="s">
        <v>79</v>
      </c>
      <c s="34" t="s">
        <v>1685</v>
      </c>
      <c s="35" t="s">
        <v>1686</v>
      </c>
      <c s="6" t="s">
        <v>1687</v>
      </c>
      <c s="36" t="s">
        <v>111</v>
      </c>
      <c s="37">
        <v>0.1</v>
      </c>
      <c s="36">
        <v>0</v>
      </c>
      <c s="36">
        <f>ROUND(G34*H34,6)</f>
      </c>
      <c r="L34" s="38">
        <v>0</v>
      </c>
      <c s="32">
        <f>ROUND(ROUND(L34,2)*ROUND(G34,3),2)</f>
      </c>
      <c s="36" t="s">
        <v>104</v>
      </c>
      <c>
        <f>(M34*21)/100</f>
      </c>
      <c t="s">
        <v>27</v>
      </c>
    </row>
    <row r="35" spans="1:5" ht="25.5">
      <c r="A35" s="35" t="s">
        <v>55</v>
      </c>
      <c r="E35" s="39" t="s">
        <v>112</v>
      </c>
    </row>
    <row r="36" spans="1:5" ht="25.5">
      <c r="A36" s="35" t="s">
        <v>57</v>
      </c>
      <c r="E36" s="40" t="s">
        <v>1098</v>
      </c>
    </row>
    <row r="37" spans="1:5" ht="165.75">
      <c r="A37" t="s">
        <v>58</v>
      </c>
      <c r="E37" s="39" t="s">
        <v>114</v>
      </c>
    </row>
    <row r="38" spans="1:13" ht="12.75">
      <c r="A38" t="s">
        <v>46</v>
      </c>
      <c r="C38" s="31" t="s">
        <v>1130</v>
      </c>
      <c r="E38" s="33" t="s">
        <v>1131</v>
      </c>
      <c r="J38" s="32">
        <f>0</f>
      </c>
      <c s="32">
        <f>0</f>
      </c>
      <c s="32">
        <f>0+L39+L43</f>
      </c>
      <c s="32">
        <f>0+M39+M43</f>
      </c>
    </row>
    <row r="39" spans="1:16" ht="12.75">
      <c r="A39" t="s">
        <v>49</v>
      </c>
      <c s="34" t="s">
        <v>82</v>
      </c>
      <c s="34" t="s">
        <v>3213</v>
      </c>
      <c s="35" t="s">
        <v>5</v>
      </c>
      <c s="6" t="s">
        <v>3214</v>
      </c>
      <c s="36" t="s">
        <v>681</v>
      </c>
      <c s="37">
        <v>4</v>
      </c>
      <c s="36">
        <v>0</v>
      </c>
      <c s="36">
        <f>ROUND(G39*H39,6)</f>
      </c>
      <c r="L39" s="38">
        <v>0</v>
      </c>
      <c s="32">
        <f>ROUND(ROUND(L39,2)*ROUND(G39,3),2)</f>
      </c>
      <c s="36" t="s">
        <v>54</v>
      </c>
      <c>
        <f>(M39*21)/100</f>
      </c>
      <c t="s">
        <v>27</v>
      </c>
    </row>
    <row r="40" spans="1:5" ht="12.75">
      <c r="A40" s="35" t="s">
        <v>55</v>
      </c>
      <c r="E40" s="39" t="s">
        <v>5</v>
      </c>
    </row>
    <row r="41" spans="1:5" ht="25.5">
      <c r="A41" s="35" t="s">
        <v>57</v>
      </c>
      <c r="E41" s="40" t="s">
        <v>3215</v>
      </c>
    </row>
    <row r="42" spans="1:5" ht="76.5">
      <c r="A42" t="s">
        <v>58</v>
      </c>
      <c r="E42" s="39" t="s">
        <v>1135</v>
      </c>
    </row>
    <row r="43" spans="1:16" ht="12.75">
      <c r="A43" t="s">
        <v>49</v>
      </c>
      <c s="34" t="s">
        <v>87</v>
      </c>
      <c s="34" t="s">
        <v>3190</v>
      </c>
      <c s="35" t="s">
        <v>5</v>
      </c>
      <c s="6" t="s">
        <v>3191</v>
      </c>
      <c s="36" t="s">
        <v>681</v>
      </c>
      <c s="37">
        <v>4</v>
      </c>
      <c s="36">
        <v>0</v>
      </c>
      <c s="36">
        <f>ROUND(G43*H43,6)</f>
      </c>
      <c r="L43" s="38">
        <v>0</v>
      </c>
      <c s="32">
        <f>ROUND(ROUND(L43,2)*ROUND(G43,3),2)</f>
      </c>
      <c s="36" t="s">
        <v>54</v>
      </c>
      <c>
        <f>(M43*21)/100</f>
      </c>
      <c t="s">
        <v>27</v>
      </c>
    </row>
    <row r="44" spans="1:5" ht="12.75">
      <c r="A44" s="35" t="s">
        <v>55</v>
      </c>
      <c r="E44" s="39" t="s">
        <v>5</v>
      </c>
    </row>
    <row r="45" spans="1:5" ht="38.25">
      <c r="A45" s="35" t="s">
        <v>57</v>
      </c>
      <c r="E45" s="40" t="s">
        <v>3216</v>
      </c>
    </row>
    <row r="46" spans="1:5" ht="76.5">
      <c r="A46" t="s">
        <v>58</v>
      </c>
      <c r="E46" s="39" t="s">
        <v>1135</v>
      </c>
    </row>
    <row r="47" spans="1:13" ht="12.75">
      <c r="A47" t="s">
        <v>46</v>
      </c>
      <c r="C47" s="31" t="s">
        <v>779</v>
      </c>
      <c r="E47" s="33" t="s">
        <v>780</v>
      </c>
      <c r="J47" s="32">
        <f>0</f>
      </c>
      <c s="32">
        <f>0</f>
      </c>
      <c s="32">
        <f>0+L48</f>
      </c>
      <c s="32">
        <f>0+M48</f>
      </c>
    </row>
    <row r="48" spans="1:16" ht="12.75">
      <c r="A48" t="s">
        <v>49</v>
      </c>
      <c s="34" t="s">
        <v>91</v>
      </c>
      <c s="34" t="s">
        <v>3217</v>
      </c>
      <c s="35" t="s">
        <v>5</v>
      </c>
      <c s="6" t="s">
        <v>3218</v>
      </c>
      <c s="36" t="s">
        <v>73</v>
      </c>
      <c s="37">
        <v>2</v>
      </c>
      <c s="36">
        <v>0</v>
      </c>
      <c s="36">
        <f>ROUND(G48*H48,6)</f>
      </c>
      <c r="L48" s="38">
        <v>0</v>
      </c>
      <c s="32">
        <f>ROUND(ROUND(L48,2)*ROUND(G48,3),2)</f>
      </c>
      <c s="36" t="s">
        <v>54</v>
      </c>
      <c>
        <f>(M48*21)/100</f>
      </c>
      <c t="s">
        <v>27</v>
      </c>
    </row>
    <row r="49" spans="1:5" ht="12.75">
      <c r="A49" s="35" t="s">
        <v>55</v>
      </c>
      <c r="E49" s="39" t="s">
        <v>5</v>
      </c>
    </row>
    <row r="50" spans="1:5" ht="76.5">
      <c r="A50" s="35" t="s">
        <v>57</v>
      </c>
      <c r="E50" s="40" t="s">
        <v>3219</v>
      </c>
    </row>
    <row r="51" spans="1:5" ht="25.5">
      <c r="A51" t="s">
        <v>58</v>
      </c>
      <c r="E51" s="39" t="s">
        <v>2107</v>
      </c>
    </row>
    <row r="52" spans="1:13" ht="12.75">
      <c r="A52" t="s">
        <v>46</v>
      </c>
      <c r="C52" s="31" t="s">
        <v>654</v>
      </c>
      <c r="E52" s="33" t="s">
        <v>655</v>
      </c>
      <c r="J52" s="32">
        <f>0</f>
      </c>
      <c s="32">
        <f>0</f>
      </c>
      <c s="32">
        <f>0+L53+L57+L61+L65+L69+L73+L77</f>
      </c>
      <c s="32">
        <f>0+M53+M57+M61+M65+M69+M73+M77</f>
      </c>
    </row>
    <row r="53" spans="1:16" ht="12.75">
      <c r="A53" t="s">
        <v>49</v>
      </c>
      <c s="34" t="s">
        <v>94</v>
      </c>
      <c s="34" t="s">
        <v>3220</v>
      </c>
      <c s="35" t="s">
        <v>5</v>
      </c>
      <c s="6" t="s">
        <v>3221</v>
      </c>
      <c s="36" t="s">
        <v>64</v>
      </c>
      <c s="37">
        <v>4</v>
      </c>
      <c s="36">
        <v>0</v>
      </c>
      <c s="36">
        <f>ROUND(G53*H53,6)</f>
      </c>
      <c r="L53" s="38">
        <v>0</v>
      </c>
      <c s="32">
        <f>ROUND(ROUND(L53,2)*ROUND(G53,3),2)</f>
      </c>
      <c s="36" t="s">
        <v>54</v>
      </c>
      <c>
        <f>(M53*21)/100</f>
      </c>
      <c t="s">
        <v>27</v>
      </c>
    </row>
    <row r="54" spans="1:5" ht="12.75">
      <c r="A54" s="35" t="s">
        <v>55</v>
      </c>
      <c r="E54" s="39" t="s">
        <v>5</v>
      </c>
    </row>
    <row r="55" spans="1:5" ht="25.5">
      <c r="A55" s="35" t="s">
        <v>57</v>
      </c>
      <c r="E55" s="40" t="s">
        <v>3222</v>
      </c>
    </row>
    <row r="56" spans="1:5" ht="76.5">
      <c r="A56" t="s">
        <v>58</v>
      </c>
      <c r="E56" s="39" t="s">
        <v>3223</v>
      </c>
    </row>
    <row r="57" spans="1:16" ht="12.75">
      <c r="A57" t="s">
        <v>49</v>
      </c>
      <c s="34" t="s">
        <v>98</v>
      </c>
      <c s="34" t="s">
        <v>3224</v>
      </c>
      <c s="35" t="s">
        <v>5</v>
      </c>
      <c s="6" t="s">
        <v>3225</v>
      </c>
      <c s="36" t="s">
        <v>64</v>
      </c>
      <c s="37">
        <v>4</v>
      </c>
      <c s="36">
        <v>0</v>
      </c>
      <c s="36">
        <f>ROUND(G57*H57,6)</f>
      </c>
      <c r="L57" s="38">
        <v>0</v>
      </c>
      <c s="32">
        <f>ROUND(ROUND(L57,2)*ROUND(G57,3),2)</f>
      </c>
      <c s="36" t="s">
        <v>54</v>
      </c>
      <c>
        <f>(M57*21)/100</f>
      </c>
      <c t="s">
        <v>27</v>
      </c>
    </row>
    <row r="58" spans="1:5" ht="12.75">
      <c r="A58" s="35" t="s">
        <v>55</v>
      </c>
      <c r="E58" s="39" t="s">
        <v>5</v>
      </c>
    </row>
    <row r="59" spans="1:5" ht="25.5">
      <c r="A59" s="35" t="s">
        <v>57</v>
      </c>
      <c r="E59" s="40" t="s">
        <v>3226</v>
      </c>
    </row>
    <row r="60" spans="1:5" ht="114.75">
      <c r="A60" t="s">
        <v>58</v>
      </c>
      <c r="E60" s="39" t="s">
        <v>3227</v>
      </c>
    </row>
    <row r="61" spans="1:16" ht="12.75">
      <c r="A61" t="s">
        <v>49</v>
      </c>
      <c s="34" t="s">
        <v>101</v>
      </c>
      <c s="34" t="s">
        <v>3228</v>
      </c>
      <c s="35" t="s">
        <v>5</v>
      </c>
      <c s="6" t="s">
        <v>3229</v>
      </c>
      <c s="36" t="s">
        <v>64</v>
      </c>
      <c s="37">
        <v>4</v>
      </c>
      <c s="36">
        <v>0</v>
      </c>
      <c s="36">
        <f>ROUND(G61*H61,6)</f>
      </c>
      <c r="L61" s="38">
        <v>0</v>
      </c>
      <c s="32">
        <f>ROUND(ROUND(L61,2)*ROUND(G61,3),2)</f>
      </c>
      <c s="36" t="s">
        <v>54</v>
      </c>
      <c>
        <f>(M61*21)/100</f>
      </c>
      <c t="s">
        <v>27</v>
      </c>
    </row>
    <row r="62" spans="1:5" ht="12.75">
      <c r="A62" s="35" t="s">
        <v>55</v>
      </c>
      <c r="E62" s="39" t="s">
        <v>5</v>
      </c>
    </row>
    <row r="63" spans="1:5" ht="25.5">
      <c r="A63" s="35" t="s">
        <v>57</v>
      </c>
      <c r="E63" s="40" t="s">
        <v>3226</v>
      </c>
    </row>
    <row r="64" spans="1:5" ht="114.75">
      <c r="A64" t="s">
        <v>58</v>
      </c>
      <c r="E64" s="39" t="s">
        <v>3227</v>
      </c>
    </row>
    <row r="65" spans="1:16" ht="12.75">
      <c r="A65" t="s">
        <v>49</v>
      </c>
      <c s="34" t="s">
        <v>107</v>
      </c>
      <c s="34" t="s">
        <v>3230</v>
      </c>
      <c s="35" t="s">
        <v>5</v>
      </c>
      <c s="6" t="s">
        <v>3231</v>
      </c>
      <c s="36" t="s">
        <v>111</v>
      </c>
      <c s="37">
        <v>0.25</v>
      </c>
      <c s="36">
        <v>0</v>
      </c>
      <c s="36">
        <f>ROUND(G65*H65,6)</f>
      </c>
      <c r="L65" s="38">
        <v>0</v>
      </c>
      <c s="32">
        <f>ROUND(ROUND(L65,2)*ROUND(G65,3),2)</f>
      </c>
      <c s="36" t="s">
        <v>54</v>
      </c>
      <c>
        <f>(M65*21)/100</f>
      </c>
      <c t="s">
        <v>27</v>
      </c>
    </row>
    <row r="66" spans="1:5" ht="12.75">
      <c r="A66" s="35" t="s">
        <v>55</v>
      </c>
      <c r="E66" s="39" t="s">
        <v>5</v>
      </c>
    </row>
    <row r="67" spans="1:5" ht="25.5">
      <c r="A67" s="35" t="s">
        <v>57</v>
      </c>
      <c r="E67" s="40" t="s">
        <v>3232</v>
      </c>
    </row>
    <row r="68" spans="1:5" ht="114.75">
      <c r="A68" t="s">
        <v>58</v>
      </c>
      <c r="E68" s="39" t="s">
        <v>1577</v>
      </c>
    </row>
    <row r="69" spans="1:16" ht="12.75">
      <c r="A69" t="s">
        <v>49</v>
      </c>
      <c s="34" t="s">
        <v>159</v>
      </c>
      <c s="34" t="s">
        <v>3233</v>
      </c>
      <c s="35" t="s">
        <v>5</v>
      </c>
      <c s="6" t="s">
        <v>3234</v>
      </c>
      <c s="36" t="s">
        <v>64</v>
      </c>
      <c s="37">
        <v>4</v>
      </c>
      <c s="36">
        <v>0</v>
      </c>
      <c s="36">
        <f>ROUND(G69*H69,6)</f>
      </c>
      <c r="L69" s="38">
        <v>0</v>
      </c>
      <c s="32">
        <f>ROUND(ROUND(L69,2)*ROUND(G69,3),2)</f>
      </c>
      <c s="36" t="s">
        <v>54</v>
      </c>
      <c>
        <f>(M69*21)/100</f>
      </c>
      <c t="s">
        <v>27</v>
      </c>
    </row>
    <row r="70" spans="1:5" ht="12.75">
      <c r="A70" s="35" t="s">
        <v>55</v>
      </c>
      <c r="E70" s="39" t="s">
        <v>5</v>
      </c>
    </row>
    <row r="71" spans="1:5" ht="25.5">
      <c r="A71" s="35" t="s">
        <v>57</v>
      </c>
      <c r="E71" s="40" t="s">
        <v>3235</v>
      </c>
    </row>
    <row r="72" spans="1:5" ht="89.25">
      <c r="A72" t="s">
        <v>58</v>
      </c>
      <c r="E72" s="39" t="s">
        <v>1158</v>
      </c>
    </row>
    <row r="73" spans="1:16" ht="12.75">
      <c r="A73" t="s">
        <v>49</v>
      </c>
      <c s="34" t="s">
        <v>163</v>
      </c>
      <c s="34" t="s">
        <v>3236</v>
      </c>
      <c s="35" t="s">
        <v>5</v>
      </c>
      <c s="6" t="s">
        <v>3237</v>
      </c>
      <c s="36" t="s">
        <v>64</v>
      </c>
      <c s="37">
        <v>4</v>
      </c>
      <c s="36">
        <v>0</v>
      </c>
      <c s="36">
        <f>ROUND(G73*H73,6)</f>
      </c>
      <c r="L73" s="38">
        <v>0</v>
      </c>
      <c s="32">
        <f>ROUND(ROUND(L73,2)*ROUND(G73,3),2)</f>
      </c>
      <c s="36" t="s">
        <v>54</v>
      </c>
      <c>
        <f>(M73*21)/100</f>
      </c>
      <c t="s">
        <v>27</v>
      </c>
    </row>
    <row r="74" spans="1:5" ht="12.75">
      <c r="A74" s="35" t="s">
        <v>55</v>
      </c>
      <c r="E74" s="39" t="s">
        <v>5</v>
      </c>
    </row>
    <row r="75" spans="1:5" ht="25.5">
      <c r="A75" s="35" t="s">
        <v>57</v>
      </c>
      <c r="E75" s="40" t="s">
        <v>3238</v>
      </c>
    </row>
    <row r="76" spans="1:5" ht="89.25">
      <c r="A76" t="s">
        <v>58</v>
      </c>
      <c r="E76" s="39" t="s">
        <v>1158</v>
      </c>
    </row>
    <row r="77" spans="1:16" ht="12.75">
      <c r="A77" t="s">
        <v>49</v>
      </c>
      <c s="34" t="s">
        <v>167</v>
      </c>
      <c s="34" t="s">
        <v>3239</v>
      </c>
      <c s="35" t="s">
        <v>5</v>
      </c>
      <c s="6" t="s">
        <v>3240</v>
      </c>
      <c s="36" t="s">
        <v>73</v>
      </c>
      <c s="37">
        <v>4</v>
      </c>
      <c s="36">
        <v>0</v>
      </c>
      <c s="36">
        <f>ROUND(G77*H77,6)</f>
      </c>
      <c r="L77" s="38">
        <v>0</v>
      </c>
      <c s="32">
        <f>ROUND(ROUND(L77,2)*ROUND(G77,3),2)</f>
      </c>
      <c s="36" t="s">
        <v>54</v>
      </c>
      <c>
        <f>(M77*21)/100</f>
      </c>
      <c t="s">
        <v>27</v>
      </c>
    </row>
    <row r="78" spans="1:5" ht="12.75">
      <c r="A78" s="35" t="s">
        <v>55</v>
      </c>
      <c r="E78" s="39" t="s">
        <v>5</v>
      </c>
    </row>
    <row r="79" spans="1:5" ht="25.5">
      <c r="A79" s="35" t="s">
        <v>57</v>
      </c>
      <c r="E79" s="40" t="s">
        <v>3241</v>
      </c>
    </row>
    <row r="80" spans="1:5" ht="89.25">
      <c r="A80" t="s">
        <v>58</v>
      </c>
      <c r="E80" s="39" t="s">
        <v>1158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4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3242</v>
      </c>
      <c s="41">
        <f>Rekapitulace!C39</f>
      </c>
      <c s="20" t="s">
        <v>0</v>
      </c>
      <c t="s">
        <v>23</v>
      </c>
      <c t="s">
        <v>27</v>
      </c>
    </row>
    <row r="4" spans="1:16" ht="32" customHeight="1">
      <c r="A4" s="24" t="s">
        <v>20</v>
      </c>
      <c s="25" t="s">
        <v>28</v>
      </c>
      <c s="27" t="s">
        <v>3242</v>
      </c>
      <c r="E4" s="26" t="s">
        <v>3243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COUNTIFS(L8:L440,"=0",A8:A440,"P")+COUNTIFS(L8:L440,"",A8:A440,"P")+SUM(Q8:Q440)</f>
      </c>
    </row>
    <row r="8" spans="1:13" ht="25.5">
      <c r="A8" t="s">
        <v>44</v>
      </c>
      <c r="C8" s="28" t="s">
        <v>3246</v>
      </c>
      <c r="E8" s="30" t="s">
        <v>3245</v>
      </c>
      <c r="J8" s="29">
        <f>0+J9+J46+J107+J284+J293+J306+J399</f>
      </c>
      <c s="29">
        <f>0+K9+K46+K107+K284+K293+K306+K399</f>
      </c>
      <c s="29">
        <f>0+L9+L46+L107+L284+L293+L306+L399</f>
      </c>
      <c s="29">
        <f>0+M9+M46+M107+M284+M293+M306+M399</f>
      </c>
    </row>
    <row r="9" spans="1:13" ht="12.75">
      <c r="A9" t="s">
        <v>46</v>
      </c>
      <c r="C9" s="31" t="s">
        <v>47</v>
      </c>
      <c r="E9" s="33" t="s">
        <v>3247</v>
      </c>
      <c r="J9" s="32">
        <f>0</f>
      </c>
      <c s="32">
        <f>0</f>
      </c>
      <c s="32">
        <f>0+L10+L14+L18+L22+L26+L30+L34+L38+L42</f>
      </c>
      <c s="32">
        <f>0+M10+M14+M18+M22+M26+M30+M34+M38+M42</f>
      </c>
    </row>
    <row r="10" spans="1:16" ht="12.75">
      <c r="A10" t="s">
        <v>49</v>
      </c>
      <c s="34" t="s">
        <v>50</v>
      </c>
      <c s="34" t="s">
        <v>3248</v>
      </c>
      <c s="35" t="s">
        <v>5</v>
      </c>
      <c s="6" t="s">
        <v>3249</v>
      </c>
      <c s="36" t="s">
        <v>53</v>
      </c>
      <c s="37">
        <v>75</v>
      </c>
      <c s="36">
        <v>0</v>
      </c>
      <c s="36">
        <f>ROUND(G10*H10,6)</f>
      </c>
      <c r="L10" s="38">
        <v>0</v>
      </c>
      <c s="32">
        <f>ROUND(ROUND(L10,2)*ROUND(G10,3),2)</f>
      </c>
      <c s="36" t="s">
        <v>54</v>
      </c>
      <c>
        <f>(M10*21)/100</f>
      </c>
      <c t="s">
        <v>27</v>
      </c>
    </row>
    <row r="11" spans="1:5" ht="12.75">
      <c r="A11" s="35" t="s">
        <v>55</v>
      </c>
      <c r="E11" s="39" t="s">
        <v>3249</v>
      </c>
    </row>
    <row r="12" spans="1:5" ht="12.75">
      <c r="A12" s="35" t="s">
        <v>57</v>
      </c>
      <c r="E12" s="40" t="s">
        <v>5</v>
      </c>
    </row>
    <row r="13" spans="1:5" ht="12.75">
      <c r="A13" t="s">
        <v>58</v>
      </c>
      <c r="E13" s="39" t="s">
        <v>5</v>
      </c>
    </row>
    <row r="14" spans="1:16" ht="12.75">
      <c r="A14" t="s">
        <v>49</v>
      </c>
      <c s="34" t="s">
        <v>27</v>
      </c>
      <c s="34" t="s">
        <v>3250</v>
      </c>
      <c s="35" t="s">
        <v>5</v>
      </c>
      <c s="6" t="s">
        <v>3251</v>
      </c>
      <c s="36" t="s">
        <v>73</v>
      </c>
      <c s="37">
        <v>49</v>
      </c>
      <c s="36">
        <v>0</v>
      </c>
      <c s="36">
        <f>ROUND(G14*H14,6)</f>
      </c>
      <c r="L14" s="38">
        <v>0</v>
      </c>
      <c s="32">
        <f>ROUND(ROUND(L14,2)*ROUND(G14,3),2)</f>
      </c>
      <c s="36" t="s">
        <v>54</v>
      </c>
      <c>
        <f>(M14*21)/100</f>
      </c>
      <c t="s">
        <v>27</v>
      </c>
    </row>
    <row r="15" spans="1:5" ht="12.75">
      <c r="A15" s="35" t="s">
        <v>55</v>
      </c>
      <c r="E15" s="39" t="s">
        <v>3251</v>
      </c>
    </row>
    <row r="16" spans="1:5" ht="12.75">
      <c r="A16" s="35" t="s">
        <v>57</v>
      </c>
      <c r="E16" s="40" t="s">
        <v>5</v>
      </c>
    </row>
    <row r="17" spans="1:5" ht="12.75">
      <c r="A17" t="s">
        <v>58</v>
      </c>
      <c r="E17" s="39" t="s">
        <v>5</v>
      </c>
    </row>
    <row r="18" spans="1:16" ht="12.75">
      <c r="A18" t="s">
        <v>49</v>
      </c>
      <c s="34" t="s">
        <v>26</v>
      </c>
      <c s="34" t="s">
        <v>3252</v>
      </c>
      <c s="35" t="s">
        <v>5</v>
      </c>
      <c s="6" t="s">
        <v>3253</v>
      </c>
      <c s="36" t="s">
        <v>73</v>
      </c>
      <c s="37">
        <v>9</v>
      </c>
      <c s="36">
        <v>0</v>
      </c>
      <c s="36">
        <f>ROUND(G18*H18,6)</f>
      </c>
      <c r="L18" s="38">
        <v>0</v>
      </c>
      <c s="32">
        <f>ROUND(ROUND(L18,2)*ROUND(G18,3),2)</f>
      </c>
      <c s="36" t="s">
        <v>54</v>
      </c>
      <c>
        <f>(M18*21)/100</f>
      </c>
      <c t="s">
        <v>27</v>
      </c>
    </row>
    <row r="19" spans="1:5" ht="12.75">
      <c r="A19" s="35" t="s">
        <v>55</v>
      </c>
      <c r="E19" s="39" t="s">
        <v>3253</v>
      </c>
    </row>
    <row r="20" spans="1:5" ht="12.75">
      <c r="A20" s="35" t="s">
        <v>57</v>
      </c>
      <c r="E20" s="40" t="s">
        <v>5</v>
      </c>
    </row>
    <row r="21" spans="1:5" ht="12.75">
      <c r="A21" t="s">
        <v>58</v>
      </c>
      <c r="E21" s="39" t="s">
        <v>5</v>
      </c>
    </row>
    <row r="22" spans="1:16" ht="12.75">
      <c r="A22" t="s">
        <v>49</v>
      </c>
      <c s="34" t="s">
        <v>66</v>
      </c>
      <c s="34" t="s">
        <v>3254</v>
      </c>
      <c s="35" t="s">
        <v>5</v>
      </c>
      <c s="6" t="s">
        <v>3255</v>
      </c>
      <c s="36" t="s">
        <v>73</v>
      </c>
      <c s="37">
        <v>2</v>
      </c>
      <c s="36">
        <v>0</v>
      </c>
      <c s="36">
        <f>ROUND(G22*H22,6)</f>
      </c>
      <c r="L22" s="38">
        <v>0</v>
      </c>
      <c s="32">
        <f>ROUND(ROUND(L22,2)*ROUND(G22,3),2)</f>
      </c>
      <c s="36" t="s">
        <v>54</v>
      </c>
      <c>
        <f>(M22*21)/100</f>
      </c>
      <c t="s">
        <v>27</v>
      </c>
    </row>
    <row r="23" spans="1:5" ht="12.75">
      <c r="A23" s="35" t="s">
        <v>55</v>
      </c>
      <c r="E23" s="39" t="s">
        <v>3255</v>
      </c>
    </row>
    <row r="24" spans="1:5" ht="12.75">
      <c r="A24" s="35" t="s">
        <v>57</v>
      </c>
      <c r="E24" s="40" t="s">
        <v>5</v>
      </c>
    </row>
    <row r="25" spans="1:5" ht="12.75">
      <c r="A25" t="s">
        <v>58</v>
      </c>
      <c r="E25" s="39" t="s">
        <v>5</v>
      </c>
    </row>
    <row r="26" spans="1:16" ht="12.75">
      <c r="A26" t="s">
        <v>49</v>
      </c>
      <c s="34" t="s">
        <v>70</v>
      </c>
      <c s="34" t="s">
        <v>3256</v>
      </c>
      <c s="35" t="s">
        <v>5</v>
      </c>
      <c s="6" t="s">
        <v>3257</v>
      </c>
      <c s="36" t="s">
        <v>64</v>
      </c>
      <c s="37">
        <v>12</v>
      </c>
      <c s="36">
        <v>0</v>
      </c>
      <c s="36">
        <f>ROUND(G26*H26,6)</f>
      </c>
      <c r="L26" s="38">
        <v>0</v>
      </c>
      <c s="32">
        <f>ROUND(ROUND(L26,2)*ROUND(G26,3),2)</f>
      </c>
      <c s="36" t="s">
        <v>54</v>
      </c>
      <c>
        <f>(M26*21)/100</f>
      </c>
      <c t="s">
        <v>27</v>
      </c>
    </row>
    <row r="27" spans="1:5" ht="12.75">
      <c r="A27" s="35" t="s">
        <v>55</v>
      </c>
      <c r="E27" s="39" t="s">
        <v>3257</v>
      </c>
    </row>
    <row r="28" spans="1:5" ht="12.75">
      <c r="A28" s="35" t="s">
        <v>57</v>
      </c>
      <c r="E28" s="40" t="s">
        <v>5</v>
      </c>
    </row>
    <row r="29" spans="1:5" ht="12.75">
      <c r="A29" t="s">
        <v>58</v>
      </c>
      <c r="E29" s="39" t="s">
        <v>5</v>
      </c>
    </row>
    <row r="30" spans="1:16" ht="12.75">
      <c r="A30" t="s">
        <v>49</v>
      </c>
      <c s="34" t="s">
        <v>76</v>
      </c>
      <c s="34" t="s">
        <v>3258</v>
      </c>
      <c s="35" t="s">
        <v>5</v>
      </c>
      <c s="6" t="s">
        <v>3259</v>
      </c>
      <c s="36" t="s">
        <v>73</v>
      </c>
      <c s="37">
        <v>6</v>
      </c>
      <c s="36">
        <v>0</v>
      </c>
      <c s="36">
        <f>ROUND(G30*H30,6)</f>
      </c>
      <c r="L30" s="38">
        <v>0</v>
      </c>
      <c s="32">
        <f>ROUND(ROUND(L30,2)*ROUND(G30,3),2)</f>
      </c>
      <c s="36" t="s">
        <v>54</v>
      </c>
      <c>
        <f>(M30*21)/100</f>
      </c>
      <c t="s">
        <v>27</v>
      </c>
    </row>
    <row r="31" spans="1:5" ht="12.75">
      <c r="A31" s="35" t="s">
        <v>55</v>
      </c>
      <c r="E31" s="39" t="s">
        <v>3259</v>
      </c>
    </row>
    <row r="32" spans="1:5" ht="12.75">
      <c r="A32" s="35" t="s">
        <v>57</v>
      </c>
      <c r="E32" s="40" t="s">
        <v>5</v>
      </c>
    </row>
    <row r="33" spans="1:5" ht="12.75">
      <c r="A33" t="s">
        <v>58</v>
      </c>
      <c r="E33" s="39" t="s">
        <v>5</v>
      </c>
    </row>
    <row r="34" spans="1:16" ht="12.75">
      <c r="A34" t="s">
        <v>49</v>
      </c>
      <c s="34" t="s">
        <v>79</v>
      </c>
      <c s="34" t="s">
        <v>3260</v>
      </c>
      <c s="35" t="s">
        <v>5</v>
      </c>
      <c s="6" t="s">
        <v>3261</v>
      </c>
      <c s="36" t="s">
        <v>73</v>
      </c>
      <c s="37">
        <v>2</v>
      </c>
      <c s="36">
        <v>0</v>
      </c>
      <c s="36">
        <f>ROUND(G34*H34,6)</f>
      </c>
      <c r="L34" s="38">
        <v>0</v>
      </c>
      <c s="32">
        <f>ROUND(ROUND(L34,2)*ROUND(G34,3),2)</f>
      </c>
      <c s="36" t="s">
        <v>54</v>
      </c>
      <c>
        <f>(M34*21)/100</f>
      </c>
      <c t="s">
        <v>27</v>
      </c>
    </row>
    <row r="35" spans="1:5" ht="12.75">
      <c r="A35" s="35" t="s">
        <v>55</v>
      </c>
      <c r="E35" s="39" t="s">
        <v>3261</v>
      </c>
    </row>
    <row r="36" spans="1:5" ht="12.75">
      <c r="A36" s="35" t="s">
        <v>57</v>
      </c>
      <c r="E36" s="40" t="s">
        <v>5</v>
      </c>
    </row>
    <row r="37" spans="1:5" ht="12.75">
      <c r="A37" t="s">
        <v>58</v>
      </c>
      <c r="E37" s="39" t="s">
        <v>5</v>
      </c>
    </row>
    <row r="38" spans="1:16" ht="25.5">
      <c r="A38" t="s">
        <v>49</v>
      </c>
      <c s="34" t="s">
        <v>82</v>
      </c>
      <c s="34" t="s">
        <v>3262</v>
      </c>
      <c s="35" t="s">
        <v>5</v>
      </c>
      <c s="6" t="s">
        <v>3263</v>
      </c>
      <c s="36" t="s">
        <v>85</v>
      </c>
      <c s="37">
        <v>60</v>
      </c>
      <c s="36">
        <v>0</v>
      </c>
      <c s="36">
        <f>ROUND(G38*H38,6)</f>
      </c>
      <c r="L38" s="38">
        <v>0</v>
      </c>
      <c s="32">
        <f>ROUND(ROUND(L38,2)*ROUND(G38,3),2)</f>
      </c>
      <c s="36" t="s">
        <v>54</v>
      </c>
      <c>
        <f>(M38*21)/100</f>
      </c>
      <c t="s">
        <v>27</v>
      </c>
    </row>
    <row r="39" spans="1:5" ht="25.5">
      <c r="A39" s="35" t="s">
        <v>55</v>
      </c>
      <c r="E39" s="39" t="s">
        <v>3263</v>
      </c>
    </row>
    <row r="40" spans="1:5" ht="12.75">
      <c r="A40" s="35" t="s">
        <v>57</v>
      </c>
      <c r="E40" s="40" t="s">
        <v>5</v>
      </c>
    </row>
    <row r="41" spans="1:5" ht="12.75">
      <c r="A41" t="s">
        <v>58</v>
      </c>
      <c r="E41" s="39" t="s">
        <v>5</v>
      </c>
    </row>
    <row r="42" spans="1:16" ht="12.75">
      <c r="A42" t="s">
        <v>49</v>
      </c>
      <c s="34" t="s">
        <v>91</v>
      </c>
      <c s="34" t="s">
        <v>3264</v>
      </c>
      <c s="35" t="s">
        <v>5</v>
      </c>
      <c s="6" t="s">
        <v>3265</v>
      </c>
      <c s="36" t="s">
        <v>686</v>
      </c>
      <c s="37">
        <v>1600</v>
      </c>
      <c s="36">
        <v>0</v>
      </c>
      <c s="36">
        <f>ROUND(G42*H42,6)</f>
      </c>
      <c r="L42" s="38">
        <v>0</v>
      </c>
      <c s="32">
        <f>ROUND(ROUND(L42,2)*ROUND(G42,3),2)</f>
      </c>
      <c s="36" t="s">
        <v>104</v>
      </c>
      <c>
        <f>(M42*21)/100</f>
      </c>
      <c t="s">
        <v>27</v>
      </c>
    </row>
    <row r="43" spans="1:5" ht="12.75">
      <c r="A43" s="35" t="s">
        <v>55</v>
      </c>
      <c r="E43" s="39" t="s">
        <v>5</v>
      </c>
    </row>
    <row r="44" spans="1:5" ht="12.75">
      <c r="A44" s="35" t="s">
        <v>57</v>
      </c>
      <c r="E44" s="40" t="s">
        <v>5</v>
      </c>
    </row>
    <row r="45" spans="1:5" ht="12.75">
      <c r="A45" t="s">
        <v>58</v>
      </c>
      <c r="E45" s="39" t="s">
        <v>5</v>
      </c>
    </row>
    <row r="46" spans="1:13" ht="12.75">
      <c r="A46" t="s">
        <v>46</v>
      </c>
      <c r="C46" s="31" t="s">
        <v>105</v>
      </c>
      <c r="E46" s="33" t="s">
        <v>3266</v>
      </c>
      <c r="J46" s="32">
        <f>0</f>
      </c>
      <c s="32">
        <f>0</f>
      </c>
      <c s="32">
        <f>0+L47+L51+L55+L59+L63+L67+L71+L75+L79+L83+L87+L91+L95+L99+L103</f>
      </c>
      <c s="32">
        <f>0+M47+M51+M55+M59+M63+M67+M71+M75+M79+M83+M87+M91+M95+M99+M103</f>
      </c>
    </row>
    <row r="47" spans="1:16" ht="25.5">
      <c r="A47" t="s">
        <v>49</v>
      </c>
      <c s="34" t="s">
        <v>94</v>
      </c>
      <c s="34" t="s">
        <v>3267</v>
      </c>
      <c s="35" t="s">
        <v>5</v>
      </c>
      <c s="6" t="s">
        <v>3268</v>
      </c>
      <c s="36" t="s">
        <v>73</v>
      </c>
      <c s="37">
        <v>18</v>
      </c>
      <c s="36">
        <v>0</v>
      </c>
      <c s="36">
        <f>ROUND(G47*H47,6)</f>
      </c>
      <c r="L47" s="38">
        <v>0</v>
      </c>
      <c s="32">
        <f>ROUND(ROUND(L47,2)*ROUND(G47,3),2)</f>
      </c>
      <c s="36" t="s">
        <v>54</v>
      </c>
      <c>
        <f>(M47*21)/100</f>
      </c>
      <c t="s">
        <v>27</v>
      </c>
    </row>
    <row r="48" spans="1:5" ht="25.5">
      <c r="A48" s="35" t="s">
        <v>55</v>
      </c>
      <c r="E48" s="39" t="s">
        <v>3268</v>
      </c>
    </row>
    <row r="49" spans="1:5" ht="12.75">
      <c r="A49" s="35" t="s">
        <v>57</v>
      </c>
      <c r="E49" s="40" t="s">
        <v>5</v>
      </c>
    </row>
    <row r="50" spans="1:5" ht="12.75">
      <c r="A50" t="s">
        <v>58</v>
      </c>
      <c r="E50" s="39" t="s">
        <v>5</v>
      </c>
    </row>
    <row r="51" spans="1:16" ht="25.5">
      <c r="A51" t="s">
        <v>49</v>
      </c>
      <c s="34" t="s">
        <v>98</v>
      </c>
      <c s="34" t="s">
        <v>3269</v>
      </c>
      <c s="35" t="s">
        <v>5</v>
      </c>
      <c s="6" t="s">
        <v>3270</v>
      </c>
      <c s="36" t="s">
        <v>73</v>
      </c>
      <c s="37">
        <v>1</v>
      </c>
      <c s="36">
        <v>0</v>
      </c>
      <c s="36">
        <f>ROUND(G51*H51,6)</f>
      </c>
      <c r="L51" s="38">
        <v>0</v>
      </c>
      <c s="32">
        <f>ROUND(ROUND(L51,2)*ROUND(G51,3),2)</f>
      </c>
      <c s="36" t="s">
        <v>54</v>
      </c>
      <c>
        <f>(M51*21)/100</f>
      </c>
      <c t="s">
        <v>27</v>
      </c>
    </row>
    <row r="52" spans="1:5" ht="25.5">
      <c r="A52" s="35" t="s">
        <v>55</v>
      </c>
      <c r="E52" s="39" t="s">
        <v>3270</v>
      </c>
    </row>
    <row r="53" spans="1:5" ht="12.75">
      <c r="A53" s="35" t="s">
        <v>57</v>
      </c>
      <c r="E53" s="40" t="s">
        <v>5</v>
      </c>
    </row>
    <row r="54" spans="1:5" ht="12.75">
      <c r="A54" t="s">
        <v>58</v>
      </c>
      <c r="E54" s="39" t="s">
        <v>5</v>
      </c>
    </row>
    <row r="55" spans="1:16" ht="25.5">
      <c r="A55" t="s">
        <v>49</v>
      </c>
      <c s="34" t="s">
        <v>101</v>
      </c>
      <c s="34" t="s">
        <v>3271</v>
      </c>
      <c s="35" t="s">
        <v>5</v>
      </c>
      <c s="6" t="s">
        <v>3272</v>
      </c>
      <c s="36" t="s">
        <v>73</v>
      </c>
      <c s="37">
        <v>1</v>
      </c>
      <c s="36">
        <v>0</v>
      </c>
      <c s="36">
        <f>ROUND(G55*H55,6)</f>
      </c>
      <c r="L55" s="38">
        <v>0</v>
      </c>
      <c s="32">
        <f>ROUND(ROUND(L55,2)*ROUND(G55,3),2)</f>
      </c>
      <c s="36" t="s">
        <v>54</v>
      </c>
      <c>
        <f>(M55*21)/100</f>
      </c>
      <c t="s">
        <v>27</v>
      </c>
    </row>
    <row r="56" spans="1:5" ht="25.5">
      <c r="A56" s="35" t="s">
        <v>55</v>
      </c>
      <c r="E56" s="39" t="s">
        <v>3272</v>
      </c>
    </row>
    <row r="57" spans="1:5" ht="12.75">
      <c r="A57" s="35" t="s">
        <v>57</v>
      </c>
      <c r="E57" s="40" t="s">
        <v>5</v>
      </c>
    </row>
    <row r="58" spans="1:5" ht="12.75">
      <c r="A58" t="s">
        <v>58</v>
      </c>
      <c r="E58" s="39" t="s">
        <v>5</v>
      </c>
    </row>
    <row r="59" spans="1:16" ht="25.5">
      <c r="A59" t="s">
        <v>49</v>
      </c>
      <c s="34" t="s">
        <v>107</v>
      </c>
      <c s="34" t="s">
        <v>3273</v>
      </c>
      <c s="35" t="s">
        <v>5</v>
      </c>
      <c s="6" t="s">
        <v>3274</v>
      </c>
      <c s="36" t="s">
        <v>73</v>
      </c>
      <c s="37">
        <v>1</v>
      </c>
      <c s="36">
        <v>0</v>
      </c>
      <c s="36">
        <f>ROUND(G59*H59,6)</f>
      </c>
      <c r="L59" s="38">
        <v>0</v>
      </c>
      <c s="32">
        <f>ROUND(ROUND(L59,2)*ROUND(G59,3),2)</f>
      </c>
      <c s="36" t="s">
        <v>54</v>
      </c>
      <c>
        <f>(M59*21)/100</f>
      </c>
      <c t="s">
        <v>27</v>
      </c>
    </row>
    <row r="60" spans="1:5" ht="25.5">
      <c r="A60" s="35" t="s">
        <v>55</v>
      </c>
      <c r="E60" s="39" t="s">
        <v>3274</v>
      </c>
    </row>
    <row r="61" spans="1:5" ht="12.75">
      <c r="A61" s="35" t="s">
        <v>57</v>
      </c>
      <c r="E61" s="40" t="s">
        <v>5</v>
      </c>
    </row>
    <row r="62" spans="1:5" ht="12.75">
      <c r="A62" t="s">
        <v>58</v>
      </c>
      <c r="E62" s="39" t="s">
        <v>5</v>
      </c>
    </row>
    <row r="63" spans="1:16" ht="12.75">
      <c r="A63" t="s">
        <v>49</v>
      </c>
      <c s="34" t="s">
        <v>159</v>
      </c>
      <c s="34" t="s">
        <v>3275</v>
      </c>
      <c s="35" t="s">
        <v>5</v>
      </c>
      <c s="6" t="s">
        <v>3276</v>
      </c>
      <c s="36" t="s">
        <v>73</v>
      </c>
      <c s="37">
        <v>1</v>
      </c>
      <c s="36">
        <v>0</v>
      </c>
      <c s="36">
        <f>ROUND(G63*H63,6)</f>
      </c>
      <c r="L63" s="38">
        <v>0</v>
      </c>
      <c s="32">
        <f>ROUND(ROUND(L63,2)*ROUND(G63,3),2)</f>
      </c>
      <c s="36" t="s">
        <v>54</v>
      </c>
      <c>
        <f>(M63*21)/100</f>
      </c>
      <c t="s">
        <v>27</v>
      </c>
    </row>
    <row r="64" spans="1:5" ht="12.75">
      <c r="A64" s="35" t="s">
        <v>55</v>
      </c>
      <c r="E64" s="39" t="s">
        <v>3276</v>
      </c>
    </row>
    <row r="65" spans="1:5" ht="12.75">
      <c r="A65" s="35" t="s">
        <v>57</v>
      </c>
      <c r="E65" s="40" t="s">
        <v>5</v>
      </c>
    </row>
    <row r="66" spans="1:5" ht="12.75">
      <c r="A66" t="s">
        <v>58</v>
      </c>
      <c r="E66" s="39" t="s">
        <v>5</v>
      </c>
    </row>
    <row r="67" spans="1:16" ht="12.75">
      <c r="A67" t="s">
        <v>49</v>
      </c>
      <c s="34" t="s">
        <v>163</v>
      </c>
      <c s="34" t="s">
        <v>3277</v>
      </c>
      <c s="35" t="s">
        <v>5</v>
      </c>
      <c s="6" t="s">
        <v>3278</v>
      </c>
      <c s="36" t="s">
        <v>64</v>
      </c>
      <c s="37">
        <v>97</v>
      </c>
      <c s="36">
        <v>0</v>
      </c>
      <c s="36">
        <f>ROUND(G67*H67,6)</f>
      </c>
      <c r="L67" s="38">
        <v>0</v>
      </c>
      <c s="32">
        <f>ROUND(ROUND(L67,2)*ROUND(G67,3),2)</f>
      </c>
      <c s="36" t="s">
        <v>54</v>
      </c>
      <c>
        <f>(M67*21)/100</f>
      </c>
      <c t="s">
        <v>27</v>
      </c>
    </row>
    <row r="68" spans="1:5" ht="12.75">
      <c r="A68" s="35" t="s">
        <v>55</v>
      </c>
      <c r="E68" s="39" t="s">
        <v>3278</v>
      </c>
    </row>
    <row r="69" spans="1:5" ht="12.75">
      <c r="A69" s="35" t="s">
        <v>57</v>
      </c>
      <c r="E69" s="40" t="s">
        <v>5</v>
      </c>
    </row>
    <row r="70" spans="1:5" ht="12.75">
      <c r="A70" t="s">
        <v>58</v>
      </c>
      <c r="E70" s="39" t="s">
        <v>5</v>
      </c>
    </row>
    <row r="71" spans="1:16" ht="12.75">
      <c r="A71" t="s">
        <v>49</v>
      </c>
      <c s="34" t="s">
        <v>167</v>
      </c>
      <c s="34" t="s">
        <v>3279</v>
      </c>
      <c s="35" t="s">
        <v>5</v>
      </c>
      <c s="6" t="s">
        <v>3280</v>
      </c>
      <c s="36" t="s">
        <v>73</v>
      </c>
      <c s="37">
        <v>2</v>
      </c>
      <c s="36">
        <v>0</v>
      </c>
      <c s="36">
        <f>ROUND(G71*H71,6)</f>
      </c>
      <c r="L71" s="38">
        <v>0</v>
      </c>
      <c s="32">
        <f>ROUND(ROUND(L71,2)*ROUND(G71,3),2)</f>
      </c>
      <c s="36" t="s">
        <v>54</v>
      </c>
      <c>
        <f>(M71*21)/100</f>
      </c>
      <c t="s">
        <v>27</v>
      </c>
    </row>
    <row r="72" spans="1:5" ht="12.75">
      <c r="A72" s="35" t="s">
        <v>55</v>
      </c>
      <c r="E72" s="39" t="s">
        <v>3280</v>
      </c>
    </row>
    <row r="73" spans="1:5" ht="12.75">
      <c r="A73" s="35" t="s">
        <v>57</v>
      </c>
      <c r="E73" s="40" t="s">
        <v>5</v>
      </c>
    </row>
    <row r="74" spans="1:5" ht="12.75">
      <c r="A74" t="s">
        <v>58</v>
      </c>
      <c r="E74" s="39" t="s">
        <v>5</v>
      </c>
    </row>
    <row r="75" spans="1:16" ht="12.75">
      <c r="A75" t="s">
        <v>49</v>
      </c>
      <c s="34" t="s">
        <v>170</v>
      </c>
      <c s="34" t="s">
        <v>3281</v>
      </c>
      <c s="35" t="s">
        <v>5</v>
      </c>
      <c s="6" t="s">
        <v>3282</v>
      </c>
      <c s="36" t="s">
        <v>73</v>
      </c>
      <c s="37">
        <v>10</v>
      </c>
      <c s="36">
        <v>0</v>
      </c>
      <c s="36">
        <f>ROUND(G75*H75,6)</f>
      </c>
      <c r="L75" s="38">
        <v>0</v>
      </c>
      <c s="32">
        <f>ROUND(ROUND(L75,2)*ROUND(G75,3),2)</f>
      </c>
      <c s="36" t="s">
        <v>54</v>
      </c>
      <c>
        <f>(M75*21)/100</f>
      </c>
      <c t="s">
        <v>27</v>
      </c>
    </row>
    <row r="76" spans="1:5" ht="12.75">
      <c r="A76" s="35" t="s">
        <v>55</v>
      </c>
      <c r="E76" s="39" t="s">
        <v>3282</v>
      </c>
    </row>
    <row r="77" spans="1:5" ht="12.75">
      <c r="A77" s="35" t="s">
        <v>57</v>
      </c>
      <c r="E77" s="40" t="s">
        <v>5</v>
      </c>
    </row>
    <row r="78" spans="1:5" ht="12.75">
      <c r="A78" t="s">
        <v>58</v>
      </c>
      <c r="E78" s="39" t="s">
        <v>5</v>
      </c>
    </row>
    <row r="79" spans="1:16" ht="25.5">
      <c r="A79" t="s">
        <v>49</v>
      </c>
      <c s="34" t="s">
        <v>173</v>
      </c>
      <c s="34" t="s">
        <v>3283</v>
      </c>
      <c s="35" t="s">
        <v>5</v>
      </c>
      <c s="6" t="s">
        <v>3284</v>
      </c>
      <c s="36" t="s">
        <v>73</v>
      </c>
      <c s="37">
        <v>1</v>
      </c>
      <c s="36">
        <v>0</v>
      </c>
      <c s="36">
        <f>ROUND(G79*H79,6)</f>
      </c>
      <c r="L79" s="38">
        <v>0</v>
      </c>
      <c s="32">
        <f>ROUND(ROUND(L79,2)*ROUND(G79,3),2)</f>
      </c>
      <c s="36" t="s">
        <v>54</v>
      </c>
      <c>
        <f>(M79*21)/100</f>
      </c>
      <c t="s">
        <v>27</v>
      </c>
    </row>
    <row r="80" spans="1:5" ht="25.5">
      <c r="A80" s="35" t="s">
        <v>55</v>
      </c>
      <c r="E80" s="39" t="s">
        <v>3284</v>
      </c>
    </row>
    <row r="81" spans="1:5" ht="12.75">
      <c r="A81" s="35" t="s">
        <v>57</v>
      </c>
      <c r="E81" s="40" t="s">
        <v>5</v>
      </c>
    </row>
    <row r="82" spans="1:5" ht="12.75">
      <c r="A82" t="s">
        <v>58</v>
      </c>
      <c r="E82" s="39" t="s">
        <v>5</v>
      </c>
    </row>
    <row r="83" spans="1:16" ht="12.75">
      <c r="A83" t="s">
        <v>49</v>
      </c>
      <c s="34" t="s">
        <v>177</v>
      </c>
      <c s="34" t="s">
        <v>3285</v>
      </c>
      <c s="35" t="s">
        <v>5</v>
      </c>
      <c s="6" t="s">
        <v>3286</v>
      </c>
      <c s="36" t="s">
        <v>73</v>
      </c>
      <c s="37">
        <v>1</v>
      </c>
      <c s="36">
        <v>0</v>
      </c>
      <c s="36">
        <f>ROUND(G83*H83,6)</f>
      </c>
      <c r="L83" s="38">
        <v>0</v>
      </c>
      <c s="32">
        <f>ROUND(ROUND(L83,2)*ROUND(G83,3),2)</f>
      </c>
      <c s="36" t="s">
        <v>54</v>
      </c>
      <c>
        <f>(M83*21)/100</f>
      </c>
      <c t="s">
        <v>27</v>
      </c>
    </row>
    <row r="84" spans="1:5" ht="12.75">
      <c r="A84" s="35" t="s">
        <v>55</v>
      </c>
      <c r="E84" s="39" t="s">
        <v>3286</v>
      </c>
    </row>
    <row r="85" spans="1:5" ht="12.75">
      <c r="A85" s="35" t="s">
        <v>57</v>
      </c>
      <c r="E85" s="40" t="s">
        <v>5</v>
      </c>
    </row>
    <row r="86" spans="1:5" ht="12.75">
      <c r="A86" t="s">
        <v>58</v>
      </c>
      <c r="E86" s="39" t="s">
        <v>5</v>
      </c>
    </row>
    <row r="87" spans="1:16" ht="12.75">
      <c r="A87" t="s">
        <v>49</v>
      </c>
      <c s="34" t="s">
        <v>182</v>
      </c>
      <c s="34" t="s">
        <v>3287</v>
      </c>
      <c s="35" t="s">
        <v>5</v>
      </c>
      <c s="6" t="s">
        <v>3288</v>
      </c>
      <c s="36" t="s">
        <v>73</v>
      </c>
      <c s="37">
        <v>4</v>
      </c>
      <c s="36">
        <v>0</v>
      </c>
      <c s="36">
        <f>ROUND(G87*H87,6)</f>
      </c>
      <c r="L87" s="38">
        <v>0</v>
      </c>
      <c s="32">
        <f>ROUND(ROUND(L87,2)*ROUND(G87,3),2)</f>
      </c>
      <c s="36" t="s">
        <v>54</v>
      </c>
      <c>
        <f>(M87*21)/100</f>
      </c>
      <c t="s">
        <v>27</v>
      </c>
    </row>
    <row r="88" spans="1:5" ht="12.75">
      <c r="A88" s="35" t="s">
        <v>55</v>
      </c>
      <c r="E88" s="39" t="s">
        <v>3288</v>
      </c>
    </row>
    <row r="89" spans="1:5" ht="12.75">
      <c r="A89" s="35" t="s">
        <v>57</v>
      </c>
      <c r="E89" s="40" t="s">
        <v>5</v>
      </c>
    </row>
    <row r="90" spans="1:5" ht="12.75">
      <c r="A90" t="s">
        <v>58</v>
      </c>
      <c r="E90" s="39" t="s">
        <v>5</v>
      </c>
    </row>
    <row r="91" spans="1:16" ht="12.75">
      <c r="A91" t="s">
        <v>49</v>
      </c>
      <c s="34" t="s">
        <v>186</v>
      </c>
      <c s="34" t="s">
        <v>3289</v>
      </c>
      <c s="35" t="s">
        <v>5</v>
      </c>
      <c s="6" t="s">
        <v>3290</v>
      </c>
      <c s="36" t="s">
        <v>73</v>
      </c>
      <c s="37">
        <v>1</v>
      </c>
      <c s="36">
        <v>0</v>
      </c>
      <c s="36">
        <f>ROUND(G91*H91,6)</f>
      </c>
      <c r="L91" s="38">
        <v>0</v>
      </c>
      <c s="32">
        <f>ROUND(ROUND(L91,2)*ROUND(G91,3),2)</f>
      </c>
      <c s="36" t="s">
        <v>54</v>
      </c>
      <c>
        <f>(M91*21)/100</f>
      </c>
      <c t="s">
        <v>27</v>
      </c>
    </row>
    <row r="92" spans="1:5" ht="12.75">
      <c r="A92" s="35" t="s">
        <v>55</v>
      </c>
      <c r="E92" s="39" t="s">
        <v>3290</v>
      </c>
    </row>
    <row r="93" spans="1:5" ht="12.75">
      <c r="A93" s="35" t="s">
        <v>57</v>
      </c>
      <c r="E93" s="40" t="s">
        <v>5</v>
      </c>
    </row>
    <row r="94" spans="1:5" ht="12.75">
      <c r="A94" t="s">
        <v>58</v>
      </c>
      <c r="E94" s="39" t="s">
        <v>5</v>
      </c>
    </row>
    <row r="95" spans="1:16" ht="12.75">
      <c r="A95" t="s">
        <v>49</v>
      </c>
      <c s="34" t="s">
        <v>190</v>
      </c>
      <c s="34" t="s">
        <v>3291</v>
      </c>
      <c s="35" t="s">
        <v>5</v>
      </c>
      <c s="6" t="s">
        <v>3292</v>
      </c>
      <c s="36" t="s">
        <v>73</v>
      </c>
      <c s="37">
        <v>4</v>
      </c>
      <c s="36">
        <v>0</v>
      </c>
      <c s="36">
        <f>ROUND(G95*H95,6)</f>
      </c>
      <c r="L95" s="38">
        <v>0</v>
      </c>
      <c s="32">
        <f>ROUND(ROUND(L95,2)*ROUND(G95,3),2)</f>
      </c>
      <c s="36" t="s">
        <v>54</v>
      </c>
      <c>
        <f>(M95*21)/100</f>
      </c>
      <c t="s">
        <v>27</v>
      </c>
    </row>
    <row r="96" spans="1:5" ht="12.75">
      <c r="A96" s="35" t="s">
        <v>55</v>
      </c>
      <c r="E96" s="39" t="s">
        <v>3292</v>
      </c>
    </row>
    <row r="97" spans="1:5" ht="12.75">
      <c r="A97" s="35" t="s">
        <v>57</v>
      </c>
      <c r="E97" s="40" t="s">
        <v>5</v>
      </c>
    </row>
    <row r="98" spans="1:5" ht="12.75">
      <c r="A98" t="s">
        <v>58</v>
      </c>
      <c r="E98" s="39" t="s">
        <v>5</v>
      </c>
    </row>
    <row r="99" spans="1:16" ht="25.5">
      <c r="A99" t="s">
        <v>49</v>
      </c>
      <c s="34" t="s">
        <v>196</v>
      </c>
      <c s="34" t="s">
        <v>3293</v>
      </c>
      <c s="35" t="s">
        <v>5</v>
      </c>
      <c s="6" t="s">
        <v>3294</v>
      </c>
      <c s="36" t="s">
        <v>73</v>
      </c>
      <c s="37">
        <v>7</v>
      </c>
      <c s="36">
        <v>0</v>
      </c>
      <c s="36">
        <f>ROUND(G99*H99,6)</f>
      </c>
      <c r="L99" s="38">
        <v>0</v>
      </c>
      <c s="32">
        <f>ROUND(ROUND(L99,2)*ROUND(G99,3),2)</f>
      </c>
      <c s="36" t="s">
        <v>54</v>
      </c>
      <c>
        <f>(M99*21)/100</f>
      </c>
      <c t="s">
        <v>27</v>
      </c>
    </row>
    <row r="100" spans="1:5" ht="25.5">
      <c r="A100" s="35" t="s">
        <v>55</v>
      </c>
      <c r="E100" s="39" t="s">
        <v>3294</v>
      </c>
    </row>
    <row r="101" spans="1:5" ht="12.75">
      <c r="A101" s="35" t="s">
        <v>57</v>
      </c>
      <c r="E101" s="40" t="s">
        <v>5</v>
      </c>
    </row>
    <row r="102" spans="1:5" ht="12.75">
      <c r="A102" t="s">
        <v>58</v>
      </c>
      <c r="E102" s="39" t="s">
        <v>5</v>
      </c>
    </row>
    <row r="103" spans="1:16" ht="25.5">
      <c r="A103" t="s">
        <v>49</v>
      </c>
      <c s="34" t="s">
        <v>198</v>
      </c>
      <c s="34" t="s">
        <v>3295</v>
      </c>
      <c s="35" t="s">
        <v>5</v>
      </c>
      <c s="6" t="s">
        <v>3296</v>
      </c>
      <c s="36" t="s">
        <v>85</v>
      </c>
      <c s="37">
        <v>80</v>
      </c>
      <c s="36">
        <v>0</v>
      </c>
      <c s="36">
        <f>ROUND(G103*H103,6)</f>
      </c>
      <c r="L103" s="38">
        <v>0</v>
      </c>
      <c s="32">
        <f>ROUND(ROUND(L103,2)*ROUND(G103,3),2)</f>
      </c>
      <c s="36" t="s">
        <v>54</v>
      </c>
      <c>
        <f>(M103*21)/100</f>
      </c>
      <c t="s">
        <v>27</v>
      </c>
    </row>
    <row r="104" spans="1:5" ht="25.5">
      <c r="A104" s="35" t="s">
        <v>55</v>
      </c>
      <c r="E104" s="39" t="s">
        <v>3296</v>
      </c>
    </row>
    <row r="105" spans="1:5" ht="12.75">
      <c r="A105" s="35" t="s">
        <v>57</v>
      </c>
      <c r="E105" s="40" t="s">
        <v>5</v>
      </c>
    </row>
    <row r="106" spans="1:5" ht="12.75">
      <c r="A106" t="s">
        <v>58</v>
      </c>
      <c r="E106" s="39" t="s">
        <v>5</v>
      </c>
    </row>
    <row r="107" spans="1:13" ht="12.75">
      <c r="A107" t="s">
        <v>46</v>
      </c>
      <c r="C107" s="31" t="s">
        <v>1377</v>
      </c>
      <c r="E107" s="33" t="s">
        <v>3297</v>
      </c>
      <c r="J107" s="32">
        <f>0</f>
      </c>
      <c s="32">
        <f>0</f>
      </c>
      <c s="32">
        <f>0+L108+L112+L116+L120+L124+L128+L132+L136+L140+L144+L148+L152+L156+L160+L164+L168+L172+L176+L180+L184+L188+L192+L196+L200+L204+L208+L212+L216+L220+L224+L228+L232+L236+L240+L244+L248+L252+L256+L260+L264+L268+L272+L276+L280</f>
      </c>
      <c s="32">
        <f>0+M108+M112+M116+M120+M124+M128+M132+M136+M140+M144+M148+M152+M156+M160+M164+M168+M172+M176+M180+M184+M188+M192+M196+M200+M204+M208+M212+M216+M220+M224+M228+M232+M236+M240+M244+M248+M252+M256+M260+M264+M268+M272+M276+M280</f>
      </c>
    </row>
    <row r="108" spans="1:16" ht="12.75">
      <c r="A108" t="s">
        <v>49</v>
      </c>
      <c s="34" t="s">
        <v>204</v>
      </c>
      <c s="34" t="s">
        <v>3298</v>
      </c>
      <c s="35" t="s">
        <v>5</v>
      </c>
      <c s="6" t="s">
        <v>3299</v>
      </c>
      <c s="36" t="s">
        <v>73</v>
      </c>
      <c s="37">
        <v>3</v>
      </c>
      <c s="36">
        <v>0</v>
      </c>
      <c s="36">
        <f>ROUND(G108*H108,6)</f>
      </c>
      <c r="L108" s="38">
        <v>0</v>
      </c>
      <c s="32">
        <f>ROUND(ROUND(L108,2)*ROUND(G108,3),2)</f>
      </c>
      <c s="36" t="s">
        <v>54</v>
      </c>
      <c>
        <f>(M108*21)/100</f>
      </c>
      <c t="s">
        <v>27</v>
      </c>
    </row>
    <row r="109" spans="1:5" ht="12.75">
      <c r="A109" s="35" t="s">
        <v>55</v>
      </c>
      <c r="E109" s="39" t="s">
        <v>3299</v>
      </c>
    </row>
    <row r="110" spans="1:5" ht="12.75">
      <c r="A110" s="35" t="s">
        <v>57</v>
      </c>
      <c r="E110" s="40" t="s">
        <v>5</v>
      </c>
    </row>
    <row r="111" spans="1:5" ht="12.75">
      <c r="A111" t="s">
        <v>58</v>
      </c>
      <c r="E111" s="39" t="s">
        <v>5</v>
      </c>
    </row>
    <row r="112" spans="1:16" ht="12.75">
      <c r="A112" t="s">
        <v>49</v>
      </c>
      <c s="34" t="s">
        <v>298</v>
      </c>
      <c s="34" t="s">
        <v>3300</v>
      </c>
      <c s="35" t="s">
        <v>5</v>
      </c>
      <c s="6" t="s">
        <v>3301</v>
      </c>
      <c s="36" t="s">
        <v>73</v>
      </c>
      <c s="37">
        <v>22</v>
      </c>
      <c s="36">
        <v>0</v>
      </c>
      <c s="36">
        <f>ROUND(G112*H112,6)</f>
      </c>
      <c r="L112" s="38">
        <v>0</v>
      </c>
      <c s="32">
        <f>ROUND(ROUND(L112,2)*ROUND(G112,3),2)</f>
      </c>
      <c s="36" t="s">
        <v>54</v>
      </c>
      <c>
        <f>(M112*21)/100</f>
      </c>
      <c t="s">
        <v>27</v>
      </c>
    </row>
    <row r="113" spans="1:5" ht="12.75">
      <c r="A113" s="35" t="s">
        <v>55</v>
      </c>
      <c r="E113" s="39" t="s">
        <v>3301</v>
      </c>
    </row>
    <row r="114" spans="1:5" ht="12.75">
      <c r="A114" s="35" t="s">
        <v>57</v>
      </c>
      <c r="E114" s="40" t="s">
        <v>5</v>
      </c>
    </row>
    <row r="115" spans="1:5" ht="12.75">
      <c r="A115" t="s">
        <v>58</v>
      </c>
      <c r="E115" s="39" t="s">
        <v>5</v>
      </c>
    </row>
    <row r="116" spans="1:16" ht="12.75">
      <c r="A116" t="s">
        <v>49</v>
      </c>
      <c s="34" t="s">
        <v>301</v>
      </c>
      <c s="34" t="s">
        <v>3302</v>
      </c>
      <c s="35" t="s">
        <v>5</v>
      </c>
      <c s="6" t="s">
        <v>3303</v>
      </c>
      <c s="36" t="s">
        <v>73</v>
      </c>
      <c s="37">
        <v>1</v>
      </c>
      <c s="36">
        <v>0</v>
      </c>
      <c s="36">
        <f>ROUND(G116*H116,6)</f>
      </c>
      <c r="L116" s="38">
        <v>0</v>
      </c>
      <c s="32">
        <f>ROUND(ROUND(L116,2)*ROUND(G116,3),2)</f>
      </c>
      <c s="36" t="s">
        <v>54</v>
      </c>
      <c>
        <f>(M116*21)/100</f>
      </c>
      <c t="s">
        <v>27</v>
      </c>
    </row>
    <row r="117" spans="1:5" ht="12.75">
      <c r="A117" s="35" t="s">
        <v>55</v>
      </c>
      <c r="E117" s="39" t="s">
        <v>3303</v>
      </c>
    </row>
    <row r="118" spans="1:5" ht="12.75">
      <c r="A118" s="35" t="s">
        <v>57</v>
      </c>
      <c r="E118" s="40" t="s">
        <v>5</v>
      </c>
    </row>
    <row r="119" spans="1:5" ht="12.75">
      <c r="A119" t="s">
        <v>58</v>
      </c>
      <c r="E119" s="39" t="s">
        <v>5</v>
      </c>
    </row>
    <row r="120" spans="1:16" ht="12.75">
      <c r="A120" t="s">
        <v>49</v>
      </c>
      <c s="34" t="s">
        <v>306</v>
      </c>
      <c s="34" t="s">
        <v>3304</v>
      </c>
      <c s="35" t="s">
        <v>5</v>
      </c>
      <c s="6" t="s">
        <v>3305</v>
      </c>
      <c s="36" t="s">
        <v>73</v>
      </c>
      <c s="37">
        <v>2</v>
      </c>
      <c s="36">
        <v>0</v>
      </c>
      <c s="36">
        <f>ROUND(G120*H120,6)</f>
      </c>
      <c r="L120" s="38">
        <v>0</v>
      </c>
      <c s="32">
        <f>ROUND(ROUND(L120,2)*ROUND(G120,3),2)</f>
      </c>
      <c s="36" t="s">
        <v>54</v>
      </c>
      <c>
        <f>(M120*21)/100</f>
      </c>
      <c t="s">
        <v>27</v>
      </c>
    </row>
    <row r="121" spans="1:5" ht="12.75">
      <c r="A121" s="35" t="s">
        <v>55</v>
      </c>
      <c r="E121" s="39" t="s">
        <v>3305</v>
      </c>
    </row>
    <row r="122" spans="1:5" ht="12.75">
      <c r="A122" s="35" t="s">
        <v>57</v>
      </c>
      <c r="E122" s="40" t="s">
        <v>5</v>
      </c>
    </row>
    <row r="123" spans="1:5" ht="12.75">
      <c r="A123" t="s">
        <v>58</v>
      </c>
      <c r="E123" s="39" t="s">
        <v>5</v>
      </c>
    </row>
    <row r="124" spans="1:16" ht="12.75">
      <c r="A124" t="s">
        <v>49</v>
      </c>
      <c s="34" t="s">
        <v>371</v>
      </c>
      <c s="34" t="s">
        <v>3306</v>
      </c>
      <c s="35" t="s">
        <v>5</v>
      </c>
      <c s="6" t="s">
        <v>3307</v>
      </c>
      <c s="36" t="s">
        <v>73</v>
      </c>
      <c s="37">
        <v>1</v>
      </c>
      <c s="36">
        <v>0</v>
      </c>
      <c s="36">
        <f>ROUND(G124*H124,6)</f>
      </c>
      <c r="L124" s="38">
        <v>0</v>
      </c>
      <c s="32">
        <f>ROUND(ROUND(L124,2)*ROUND(G124,3),2)</f>
      </c>
      <c s="36" t="s">
        <v>54</v>
      </c>
      <c>
        <f>(M124*21)/100</f>
      </c>
      <c t="s">
        <v>27</v>
      </c>
    </row>
    <row r="125" spans="1:5" ht="12.75">
      <c r="A125" s="35" t="s">
        <v>55</v>
      </c>
      <c r="E125" s="39" t="s">
        <v>3307</v>
      </c>
    </row>
    <row r="126" spans="1:5" ht="12.75">
      <c r="A126" s="35" t="s">
        <v>57</v>
      </c>
      <c r="E126" s="40" t="s">
        <v>5</v>
      </c>
    </row>
    <row r="127" spans="1:5" ht="12.75">
      <c r="A127" t="s">
        <v>58</v>
      </c>
      <c r="E127" s="39" t="s">
        <v>5</v>
      </c>
    </row>
    <row r="128" spans="1:16" ht="12.75">
      <c r="A128" t="s">
        <v>49</v>
      </c>
      <c s="34" t="s">
        <v>374</v>
      </c>
      <c s="34" t="s">
        <v>3308</v>
      </c>
      <c s="35" t="s">
        <v>5</v>
      </c>
      <c s="6" t="s">
        <v>3309</v>
      </c>
      <c s="36" t="s">
        <v>73</v>
      </c>
      <c s="37">
        <v>150</v>
      </c>
      <c s="36">
        <v>0</v>
      </c>
      <c s="36">
        <f>ROUND(G128*H128,6)</f>
      </c>
      <c r="L128" s="38">
        <v>0</v>
      </c>
      <c s="32">
        <f>ROUND(ROUND(L128,2)*ROUND(G128,3),2)</f>
      </c>
      <c s="36" t="s">
        <v>54</v>
      </c>
      <c>
        <f>(M128*21)/100</f>
      </c>
      <c t="s">
        <v>27</v>
      </c>
    </row>
    <row r="129" spans="1:5" ht="12.75">
      <c r="A129" s="35" t="s">
        <v>55</v>
      </c>
      <c r="E129" s="39" t="s">
        <v>3309</v>
      </c>
    </row>
    <row r="130" spans="1:5" ht="12.75">
      <c r="A130" s="35" t="s">
        <v>57</v>
      </c>
      <c r="E130" s="40" t="s">
        <v>5</v>
      </c>
    </row>
    <row r="131" spans="1:5" ht="12.75">
      <c r="A131" t="s">
        <v>58</v>
      </c>
      <c r="E131" s="39" t="s">
        <v>5</v>
      </c>
    </row>
    <row r="132" spans="1:16" ht="12.75">
      <c r="A132" t="s">
        <v>49</v>
      </c>
      <c s="34" t="s">
        <v>377</v>
      </c>
      <c s="34" t="s">
        <v>3310</v>
      </c>
      <c s="35" t="s">
        <v>5</v>
      </c>
      <c s="6" t="s">
        <v>3311</v>
      </c>
      <c s="36" t="s">
        <v>73</v>
      </c>
      <c s="37">
        <v>2</v>
      </c>
      <c s="36">
        <v>0</v>
      </c>
      <c s="36">
        <f>ROUND(G132*H132,6)</f>
      </c>
      <c r="L132" s="38">
        <v>0</v>
      </c>
      <c s="32">
        <f>ROUND(ROUND(L132,2)*ROUND(G132,3),2)</f>
      </c>
      <c s="36" t="s">
        <v>54</v>
      </c>
      <c>
        <f>(M132*21)/100</f>
      </c>
      <c t="s">
        <v>27</v>
      </c>
    </row>
    <row r="133" spans="1:5" ht="12.75">
      <c r="A133" s="35" t="s">
        <v>55</v>
      </c>
      <c r="E133" s="39" t="s">
        <v>3311</v>
      </c>
    </row>
    <row r="134" spans="1:5" ht="12.75">
      <c r="A134" s="35" t="s">
        <v>57</v>
      </c>
      <c r="E134" s="40" t="s">
        <v>5</v>
      </c>
    </row>
    <row r="135" spans="1:5" ht="12.75">
      <c r="A135" t="s">
        <v>58</v>
      </c>
      <c r="E135" s="39" t="s">
        <v>5</v>
      </c>
    </row>
    <row r="136" spans="1:16" ht="12.75">
      <c r="A136" t="s">
        <v>49</v>
      </c>
      <c s="34" t="s">
        <v>381</v>
      </c>
      <c s="34" t="s">
        <v>3312</v>
      </c>
      <c s="35" t="s">
        <v>5</v>
      </c>
      <c s="6" t="s">
        <v>3313</v>
      </c>
      <c s="36" t="s">
        <v>73</v>
      </c>
      <c s="37">
        <v>4</v>
      </c>
      <c s="36">
        <v>0</v>
      </c>
      <c s="36">
        <f>ROUND(G136*H136,6)</f>
      </c>
      <c r="L136" s="38">
        <v>0</v>
      </c>
      <c s="32">
        <f>ROUND(ROUND(L136,2)*ROUND(G136,3),2)</f>
      </c>
      <c s="36" t="s">
        <v>54</v>
      </c>
      <c>
        <f>(M136*21)/100</f>
      </c>
      <c t="s">
        <v>27</v>
      </c>
    </row>
    <row r="137" spans="1:5" ht="12.75">
      <c r="A137" s="35" t="s">
        <v>55</v>
      </c>
      <c r="E137" s="39" t="s">
        <v>3313</v>
      </c>
    </row>
    <row r="138" spans="1:5" ht="12.75">
      <c r="A138" s="35" t="s">
        <v>57</v>
      </c>
      <c r="E138" s="40" t="s">
        <v>5</v>
      </c>
    </row>
    <row r="139" spans="1:5" ht="12.75">
      <c r="A139" t="s">
        <v>58</v>
      </c>
      <c r="E139" s="39" t="s">
        <v>5</v>
      </c>
    </row>
    <row r="140" spans="1:16" ht="12.75">
      <c r="A140" t="s">
        <v>49</v>
      </c>
      <c s="34" t="s">
        <v>384</v>
      </c>
      <c s="34" t="s">
        <v>3314</v>
      </c>
      <c s="35" t="s">
        <v>5</v>
      </c>
      <c s="6" t="s">
        <v>3315</v>
      </c>
      <c s="36" t="s">
        <v>73</v>
      </c>
      <c s="37">
        <v>2</v>
      </c>
      <c s="36">
        <v>0</v>
      </c>
      <c s="36">
        <f>ROUND(G140*H140,6)</f>
      </c>
      <c r="L140" s="38">
        <v>0</v>
      </c>
      <c s="32">
        <f>ROUND(ROUND(L140,2)*ROUND(G140,3),2)</f>
      </c>
      <c s="36" t="s">
        <v>54</v>
      </c>
      <c>
        <f>(M140*21)/100</f>
      </c>
      <c t="s">
        <v>27</v>
      </c>
    </row>
    <row r="141" spans="1:5" ht="12.75">
      <c r="A141" s="35" t="s">
        <v>55</v>
      </c>
      <c r="E141" s="39" t="s">
        <v>3315</v>
      </c>
    </row>
    <row r="142" spans="1:5" ht="12.75">
      <c r="A142" s="35" t="s">
        <v>57</v>
      </c>
      <c r="E142" s="40" t="s">
        <v>5</v>
      </c>
    </row>
    <row r="143" spans="1:5" ht="12.75">
      <c r="A143" t="s">
        <v>58</v>
      </c>
      <c r="E143" s="39" t="s">
        <v>5</v>
      </c>
    </row>
    <row r="144" spans="1:16" ht="12.75">
      <c r="A144" t="s">
        <v>49</v>
      </c>
      <c s="34" t="s">
        <v>387</v>
      </c>
      <c s="34" t="s">
        <v>3316</v>
      </c>
      <c s="35" t="s">
        <v>5</v>
      </c>
      <c s="6" t="s">
        <v>3317</v>
      </c>
      <c s="36" t="s">
        <v>73</v>
      </c>
      <c s="37">
        <v>1</v>
      </c>
      <c s="36">
        <v>0</v>
      </c>
      <c s="36">
        <f>ROUND(G144*H144,6)</f>
      </c>
      <c r="L144" s="38">
        <v>0</v>
      </c>
      <c s="32">
        <f>ROUND(ROUND(L144,2)*ROUND(G144,3),2)</f>
      </c>
      <c s="36" t="s">
        <v>54</v>
      </c>
      <c>
        <f>(M144*21)/100</f>
      </c>
      <c t="s">
        <v>27</v>
      </c>
    </row>
    <row r="145" spans="1:5" ht="12.75">
      <c r="A145" s="35" t="s">
        <v>55</v>
      </c>
      <c r="E145" s="39" t="s">
        <v>3317</v>
      </c>
    </row>
    <row r="146" spans="1:5" ht="12.75">
      <c r="A146" s="35" t="s">
        <v>57</v>
      </c>
      <c r="E146" s="40" t="s">
        <v>5</v>
      </c>
    </row>
    <row r="147" spans="1:5" ht="12.75">
      <c r="A147" t="s">
        <v>58</v>
      </c>
      <c r="E147" s="39" t="s">
        <v>5</v>
      </c>
    </row>
    <row r="148" spans="1:16" ht="12.75">
      <c r="A148" t="s">
        <v>49</v>
      </c>
      <c s="34" t="s">
        <v>390</v>
      </c>
      <c s="34" t="s">
        <v>3318</v>
      </c>
      <c s="35" t="s">
        <v>5</v>
      </c>
      <c s="6" t="s">
        <v>3319</v>
      </c>
      <c s="36" t="s">
        <v>73</v>
      </c>
      <c s="37">
        <v>1</v>
      </c>
      <c s="36">
        <v>0</v>
      </c>
      <c s="36">
        <f>ROUND(G148*H148,6)</f>
      </c>
      <c r="L148" s="38">
        <v>0</v>
      </c>
      <c s="32">
        <f>ROUND(ROUND(L148,2)*ROUND(G148,3),2)</f>
      </c>
      <c s="36" t="s">
        <v>54</v>
      </c>
      <c>
        <f>(M148*21)/100</f>
      </c>
      <c t="s">
        <v>27</v>
      </c>
    </row>
    <row r="149" spans="1:5" ht="12.75">
      <c r="A149" s="35" t="s">
        <v>55</v>
      </c>
      <c r="E149" s="39" t="s">
        <v>3319</v>
      </c>
    </row>
    <row r="150" spans="1:5" ht="12.75">
      <c r="A150" s="35" t="s">
        <v>57</v>
      </c>
      <c r="E150" s="40" t="s">
        <v>5</v>
      </c>
    </row>
    <row r="151" spans="1:5" ht="12.75">
      <c r="A151" t="s">
        <v>58</v>
      </c>
      <c r="E151" s="39" t="s">
        <v>5</v>
      </c>
    </row>
    <row r="152" spans="1:16" ht="12.75">
      <c r="A152" t="s">
        <v>49</v>
      </c>
      <c s="34" t="s">
        <v>395</v>
      </c>
      <c s="34" t="s">
        <v>3320</v>
      </c>
      <c s="35" t="s">
        <v>5</v>
      </c>
      <c s="6" t="s">
        <v>3321</v>
      </c>
      <c s="36" t="s">
        <v>64</v>
      </c>
      <c s="37">
        <v>25</v>
      </c>
      <c s="36">
        <v>0</v>
      </c>
      <c s="36">
        <f>ROUND(G152*H152,6)</f>
      </c>
      <c r="L152" s="38">
        <v>0</v>
      </c>
      <c s="32">
        <f>ROUND(ROUND(L152,2)*ROUND(G152,3),2)</f>
      </c>
      <c s="36" t="s">
        <v>54</v>
      </c>
      <c>
        <f>(M152*21)/100</f>
      </c>
      <c t="s">
        <v>27</v>
      </c>
    </row>
    <row r="153" spans="1:5" ht="12.75">
      <c r="A153" s="35" t="s">
        <v>55</v>
      </c>
      <c r="E153" s="39" t="s">
        <v>3321</v>
      </c>
    </row>
    <row r="154" spans="1:5" ht="12.75">
      <c r="A154" s="35" t="s">
        <v>57</v>
      </c>
      <c r="E154" s="40" t="s">
        <v>5</v>
      </c>
    </row>
    <row r="155" spans="1:5" ht="12.75">
      <c r="A155" t="s">
        <v>58</v>
      </c>
      <c r="E155" s="39" t="s">
        <v>5</v>
      </c>
    </row>
    <row r="156" spans="1:16" ht="12.75">
      <c r="A156" t="s">
        <v>49</v>
      </c>
      <c s="34" t="s">
        <v>397</v>
      </c>
      <c s="34" t="s">
        <v>3322</v>
      </c>
      <c s="35" t="s">
        <v>5</v>
      </c>
      <c s="6" t="s">
        <v>3323</v>
      </c>
      <c s="36" t="s">
        <v>73</v>
      </c>
      <c s="37">
        <v>1</v>
      </c>
      <c s="36">
        <v>0</v>
      </c>
      <c s="36">
        <f>ROUND(G156*H156,6)</f>
      </c>
      <c r="L156" s="38">
        <v>0</v>
      </c>
      <c s="32">
        <f>ROUND(ROUND(L156,2)*ROUND(G156,3),2)</f>
      </c>
      <c s="36" t="s">
        <v>54</v>
      </c>
      <c>
        <f>(M156*21)/100</f>
      </c>
      <c t="s">
        <v>27</v>
      </c>
    </row>
    <row r="157" spans="1:5" ht="12.75">
      <c r="A157" s="35" t="s">
        <v>55</v>
      </c>
      <c r="E157" s="39" t="s">
        <v>3323</v>
      </c>
    </row>
    <row r="158" spans="1:5" ht="12.75">
      <c r="A158" s="35" t="s">
        <v>57</v>
      </c>
      <c r="E158" s="40" t="s">
        <v>5</v>
      </c>
    </row>
    <row r="159" spans="1:5" ht="12.75">
      <c r="A159" t="s">
        <v>58</v>
      </c>
      <c r="E159" s="39" t="s">
        <v>5</v>
      </c>
    </row>
    <row r="160" spans="1:16" ht="12.75">
      <c r="A160" t="s">
        <v>49</v>
      </c>
      <c s="34" t="s">
        <v>398</v>
      </c>
      <c s="34" t="s">
        <v>3324</v>
      </c>
      <c s="35" t="s">
        <v>5</v>
      </c>
      <c s="6" t="s">
        <v>3325</v>
      </c>
      <c s="36" t="s">
        <v>73</v>
      </c>
      <c s="37">
        <v>6</v>
      </c>
      <c s="36">
        <v>0</v>
      </c>
      <c s="36">
        <f>ROUND(G160*H160,6)</f>
      </c>
      <c r="L160" s="38">
        <v>0</v>
      </c>
      <c s="32">
        <f>ROUND(ROUND(L160,2)*ROUND(G160,3),2)</f>
      </c>
      <c s="36" t="s">
        <v>54</v>
      </c>
      <c>
        <f>(M160*21)/100</f>
      </c>
      <c t="s">
        <v>27</v>
      </c>
    </row>
    <row r="161" spans="1:5" ht="12.75">
      <c r="A161" s="35" t="s">
        <v>55</v>
      </c>
      <c r="E161" s="39" t="s">
        <v>3325</v>
      </c>
    </row>
    <row r="162" spans="1:5" ht="12.75">
      <c r="A162" s="35" t="s">
        <v>57</v>
      </c>
      <c r="E162" s="40" t="s">
        <v>5</v>
      </c>
    </row>
    <row r="163" spans="1:5" ht="12.75">
      <c r="A163" t="s">
        <v>58</v>
      </c>
      <c r="E163" s="39" t="s">
        <v>5</v>
      </c>
    </row>
    <row r="164" spans="1:16" ht="12.75">
      <c r="A164" t="s">
        <v>49</v>
      </c>
      <c s="34" t="s">
        <v>402</v>
      </c>
      <c s="34" t="s">
        <v>3326</v>
      </c>
      <c s="35" t="s">
        <v>5</v>
      </c>
      <c s="6" t="s">
        <v>3327</v>
      </c>
      <c s="36" t="s">
        <v>73</v>
      </c>
      <c s="37">
        <v>6</v>
      </c>
      <c s="36">
        <v>0</v>
      </c>
      <c s="36">
        <f>ROUND(G164*H164,6)</f>
      </c>
      <c r="L164" s="38">
        <v>0</v>
      </c>
      <c s="32">
        <f>ROUND(ROUND(L164,2)*ROUND(G164,3),2)</f>
      </c>
      <c s="36" t="s">
        <v>54</v>
      </c>
      <c>
        <f>(M164*21)/100</f>
      </c>
      <c t="s">
        <v>27</v>
      </c>
    </row>
    <row r="165" spans="1:5" ht="12.75">
      <c r="A165" s="35" t="s">
        <v>55</v>
      </c>
      <c r="E165" s="39" t="s">
        <v>3327</v>
      </c>
    </row>
    <row r="166" spans="1:5" ht="12.75">
      <c r="A166" s="35" t="s">
        <v>57</v>
      </c>
      <c r="E166" s="40" t="s">
        <v>5</v>
      </c>
    </row>
    <row r="167" spans="1:5" ht="12.75">
      <c r="A167" t="s">
        <v>58</v>
      </c>
      <c r="E167" s="39" t="s">
        <v>5</v>
      </c>
    </row>
    <row r="168" spans="1:16" ht="12.75">
      <c r="A168" t="s">
        <v>49</v>
      </c>
      <c s="34" t="s">
        <v>406</v>
      </c>
      <c s="34" t="s">
        <v>3328</v>
      </c>
      <c s="35" t="s">
        <v>5</v>
      </c>
      <c s="6" t="s">
        <v>3329</v>
      </c>
      <c s="36" t="s">
        <v>73</v>
      </c>
      <c s="37">
        <v>1</v>
      </c>
      <c s="36">
        <v>0</v>
      </c>
      <c s="36">
        <f>ROUND(G168*H168,6)</f>
      </c>
      <c r="L168" s="38">
        <v>0</v>
      </c>
      <c s="32">
        <f>ROUND(ROUND(L168,2)*ROUND(G168,3),2)</f>
      </c>
      <c s="36" t="s">
        <v>54</v>
      </c>
      <c>
        <f>(M168*21)/100</f>
      </c>
      <c t="s">
        <v>27</v>
      </c>
    </row>
    <row r="169" spans="1:5" ht="12.75">
      <c r="A169" s="35" t="s">
        <v>55</v>
      </c>
      <c r="E169" s="39" t="s">
        <v>3329</v>
      </c>
    </row>
    <row r="170" spans="1:5" ht="12.75">
      <c r="A170" s="35" t="s">
        <v>57</v>
      </c>
      <c r="E170" s="40" t="s">
        <v>5</v>
      </c>
    </row>
    <row r="171" spans="1:5" ht="12.75">
      <c r="A171" t="s">
        <v>58</v>
      </c>
      <c r="E171" s="39" t="s">
        <v>5</v>
      </c>
    </row>
    <row r="172" spans="1:16" ht="12.75">
      <c r="A172" t="s">
        <v>49</v>
      </c>
      <c s="34" t="s">
        <v>409</v>
      </c>
      <c s="34" t="s">
        <v>3330</v>
      </c>
      <c s="35" t="s">
        <v>5</v>
      </c>
      <c s="6" t="s">
        <v>3331</v>
      </c>
      <c s="36" t="s">
        <v>64</v>
      </c>
      <c s="37">
        <v>97</v>
      </c>
      <c s="36">
        <v>0</v>
      </c>
      <c s="36">
        <f>ROUND(G172*H172,6)</f>
      </c>
      <c r="L172" s="38">
        <v>0</v>
      </c>
      <c s="32">
        <f>ROUND(ROUND(L172,2)*ROUND(G172,3),2)</f>
      </c>
      <c s="36" t="s">
        <v>54</v>
      </c>
      <c>
        <f>(M172*21)/100</f>
      </c>
      <c t="s">
        <v>27</v>
      </c>
    </row>
    <row r="173" spans="1:5" ht="12.75">
      <c r="A173" s="35" t="s">
        <v>55</v>
      </c>
      <c r="E173" s="39" t="s">
        <v>3331</v>
      </c>
    </row>
    <row r="174" spans="1:5" ht="12.75">
      <c r="A174" s="35" t="s">
        <v>57</v>
      </c>
      <c r="E174" s="40" t="s">
        <v>5</v>
      </c>
    </row>
    <row r="175" spans="1:5" ht="12.75">
      <c r="A175" t="s">
        <v>58</v>
      </c>
      <c r="E175" s="39" t="s">
        <v>5</v>
      </c>
    </row>
    <row r="176" spans="1:16" ht="12.75">
      <c r="A176" t="s">
        <v>49</v>
      </c>
      <c s="34" t="s">
        <v>412</v>
      </c>
      <c s="34" t="s">
        <v>3332</v>
      </c>
      <c s="35" t="s">
        <v>5</v>
      </c>
      <c s="6" t="s">
        <v>3333</v>
      </c>
      <c s="36" t="s">
        <v>73</v>
      </c>
      <c s="37">
        <v>1</v>
      </c>
      <c s="36">
        <v>0</v>
      </c>
      <c s="36">
        <f>ROUND(G176*H176,6)</f>
      </c>
      <c r="L176" s="38">
        <v>0</v>
      </c>
      <c s="32">
        <f>ROUND(ROUND(L176,2)*ROUND(G176,3),2)</f>
      </c>
      <c s="36" t="s">
        <v>54</v>
      </c>
      <c>
        <f>(M176*21)/100</f>
      </c>
      <c t="s">
        <v>27</v>
      </c>
    </row>
    <row r="177" spans="1:5" ht="12.75">
      <c r="A177" s="35" t="s">
        <v>55</v>
      </c>
      <c r="E177" s="39" t="s">
        <v>3333</v>
      </c>
    </row>
    <row r="178" spans="1:5" ht="12.75">
      <c r="A178" s="35" t="s">
        <v>57</v>
      </c>
      <c r="E178" s="40" t="s">
        <v>5</v>
      </c>
    </row>
    <row r="179" spans="1:5" ht="12.75">
      <c r="A179" t="s">
        <v>58</v>
      </c>
      <c r="E179" s="39" t="s">
        <v>5</v>
      </c>
    </row>
    <row r="180" spans="1:16" ht="12.75">
      <c r="A180" t="s">
        <v>49</v>
      </c>
      <c s="34" t="s">
        <v>415</v>
      </c>
      <c s="34" t="s">
        <v>3334</v>
      </c>
      <c s="35" t="s">
        <v>5</v>
      </c>
      <c s="6" t="s">
        <v>3335</v>
      </c>
      <c s="36" t="s">
        <v>73</v>
      </c>
      <c s="37">
        <v>1</v>
      </c>
      <c s="36">
        <v>0</v>
      </c>
      <c s="36">
        <f>ROUND(G180*H180,6)</f>
      </c>
      <c r="L180" s="38">
        <v>0</v>
      </c>
      <c s="32">
        <f>ROUND(ROUND(L180,2)*ROUND(G180,3),2)</f>
      </c>
      <c s="36" t="s">
        <v>54</v>
      </c>
      <c>
        <f>(M180*21)/100</f>
      </c>
      <c t="s">
        <v>27</v>
      </c>
    </row>
    <row r="181" spans="1:5" ht="12.75">
      <c r="A181" s="35" t="s">
        <v>55</v>
      </c>
      <c r="E181" s="39" t="s">
        <v>3335</v>
      </c>
    </row>
    <row r="182" spans="1:5" ht="12.75">
      <c r="A182" s="35" t="s">
        <v>57</v>
      </c>
      <c r="E182" s="40" t="s">
        <v>5</v>
      </c>
    </row>
    <row r="183" spans="1:5" ht="12.75">
      <c r="A183" t="s">
        <v>58</v>
      </c>
      <c r="E183" s="39" t="s">
        <v>5</v>
      </c>
    </row>
    <row r="184" spans="1:16" ht="12.75">
      <c r="A184" t="s">
        <v>49</v>
      </c>
      <c s="34" t="s">
        <v>419</v>
      </c>
      <c s="34" t="s">
        <v>3336</v>
      </c>
      <c s="35" t="s">
        <v>5</v>
      </c>
      <c s="6" t="s">
        <v>3337</v>
      </c>
      <c s="36" t="s">
        <v>64</v>
      </c>
      <c s="37">
        <v>355</v>
      </c>
      <c s="36">
        <v>0</v>
      </c>
      <c s="36">
        <f>ROUND(G184*H184,6)</f>
      </c>
      <c r="L184" s="38">
        <v>0</v>
      </c>
      <c s="32">
        <f>ROUND(ROUND(L184,2)*ROUND(G184,3),2)</f>
      </c>
      <c s="36" t="s">
        <v>54</v>
      </c>
      <c>
        <f>(M184*21)/100</f>
      </c>
      <c t="s">
        <v>27</v>
      </c>
    </row>
    <row r="185" spans="1:5" ht="12.75">
      <c r="A185" s="35" t="s">
        <v>55</v>
      </c>
      <c r="E185" s="39" t="s">
        <v>3337</v>
      </c>
    </row>
    <row r="186" spans="1:5" ht="12.75">
      <c r="A186" s="35" t="s">
        <v>57</v>
      </c>
      <c r="E186" s="40" t="s">
        <v>5</v>
      </c>
    </row>
    <row r="187" spans="1:5" ht="12.75">
      <c r="A187" t="s">
        <v>58</v>
      </c>
      <c r="E187" s="39" t="s">
        <v>5</v>
      </c>
    </row>
    <row r="188" spans="1:16" ht="12.75">
      <c r="A188" t="s">
        <v>49</v>
      </c>
      <c s="34" t="s">
        <v>422</v>
      </c>
      <c s="34" t="s">
        <v>3338</v>
      </c>
      <c s="35" t="s">
        <v>5</v>
      </c>
      <c s="6" t="s">
        <v>3339</v>
      </c>
      <c s="36" t="s">
        <v>64</v>
      </c>
      <c s="37">
        <v>5</v>
      </c>
      <c s="36">
        <v>0</v>
      </c>
      <c s="36">
        <f>ROUND(G188*H188,6)</f>
      </c>
      <c r="L188" s="38">
        <v>0</v>
      </c>
      <c s="32">
        <f>ROUND(ROUND(L188,2)*ROUND(G188,3),2)</f>
      </c>
      <c s="36" t="s">
        <v>54</v>
      </c>
      <c>
        <f>(M188*21)/100</f>
      </c>
      <c t="s">
        <v>27</v>
      </c>
    </row>
    <row r="189" spans="1:5" ht="12.75">
      <c r="A189" s="35" t="s">
        <v>55</v>
      </c>
      <c r="E189" s="39" t="s">
        <v>3339</v>
      </c>
    </row>
    <row r="190" spans="1:5" ht="12.75">
      <c r="A190" s="35" t="s">
        <v>57</v>
      </c>
      <c r="E190" s="40" t="s">
        <v>5</v>
      </c>
    </row>
    <row r="191" spans="1:5" ht="12.75">
      <c r="A191" t="s">
        <v>58</v>
      </c>
      <c r="E191" s="39" t="s">
        <v>5</v>
      </c>
    </row>
    <row r="192" spans="1:16" ht="12.75">
      <c r="A192" t="s">
        <v>49</v>
      </c>
      <c s="34" t="s">
        <v>424</v>
      </c>
      <c s="34" t="s">
        <v>3340</v>
      </c>
      <c s="35" t="s">
        <v>5</v>
      </c>
      <c s="6" t="s">
        <v>3341</v>
      </c>
      <c s="36" t="s">
        <v>64</v>
      </c>
      <c s="37">
        <v>500</v>
      </c>
      <c s="36">
        <v>0</v>
      </c>
      <c s="36">
        <f>ROUND(G192*H192,6)</f>
      </c>
      <c r="L192" s="38">
        <v>0</v>
      </c>
      <c s="32">
        <f>ROUND(ROUND(L192,2)*ROUND(G192,3),2)</f>
      </c>
      <c s="36" t="s">
        <v>54</v>
      </c>
      <c>
        <f>(M192*21)/100</f>
      </c>
      <c t="s">
        <v>27</v>
      </c>
    </row>
    <row r="193" spans="1:5" ht="12.75">
      <c r="A193" s="35" t="s">
        <v>55</v>
      </c>
      <c r="E193" s="39" t="s">
        <v>3341</v>
      </c>
    </row>
    <row r="194" spans="1:5" ht="12.75">
      <c r="A194" s="35" t="s">
        <v>57</v>
      </c>
      <c r="E194" s="40" t="s">
        <v>5</v>
      </c>
    </row>
    <row r="195" spans="1:5" ht="12.75">
      <c r="A195" t="s">
        <v>58</v>
      </c>
      <c r="E195" s="39" t="s">
        <v>5</v>
      </c>
    </row>
    <row r="196" spans="1:16" ht="12.75">
      <c r="A196" t="s">
        <v>49</v>
      </c>
      <c s="34" t="s">
        <v>428</v>
      </c>
      <c s="34" t="s">
        <v>3342</v>
      </c>
      <c s="35" t="s">
        <v>5</v>
      </c>
      <c s="6" t="s">
        <v>3343</v>
      </c>
      <c s="36" t="s">
        <v>73</v>
      </c>
      <c s="37">
        <v>3</v>
      </c>
      <c s="36">
        <v>0</v>
      </c>
      <c s="36">
        <f>ROUND(G196*H196,6)</f>
      </c>
      <c r="L196" s="38">
        <v>0</v>
      </c>
      <c s="32">
        <f>ROUND(ROUND(L196,2)*ROUND(G196,3),2)</f>
      </c>
      <c s="36" t="s">
        <v>54</v>
      </c>
      <c>
        <f>(M196*21)/100</f>
      </c>
      <c t="s">
        <v>27</v>
      </c>
    </row>
    <row r="197" spans="1:5" ht="12.75">
      <c r="A197" s="35" t="s">
        <v>55</v>
      </c>
      <c r="E197" s="39" t="s">
        <v>3343</v>
      </c>
    </row>
    <row r="198" spans="1:5" ht="12.75">
      <c r="A198" s="35" t="s">
        <v>57</v>
      </c>
      <c r="E198" s="40" t="s">
        <v>5</v>
      </c>
    </row>
    <row r="199" spans="1:5" ht="12.75">
      <c r="A199" t="s">
        <v>58</v>
      </c>
      <c r="E199" s="39" t="s">
        <v>5</v>
      </c>
    </row>
    <row r="200" spans="1:16" ht="12.75">
      <c r="A200" t="s">
        <v>49</v>
      </c>
      <c s="34" t="s">
        <v>432</v>
      </c>
      <c s="34" t="s">
        <v>3344</v>
      </c>
      <c s="35" t="s">
        <v>5</v>
      </c>
      <c s="6" t="s">
        <v>3345</v>
      </c>
      <c s="36" t="s">
        <v>73</v>
      </c>
      <c s="37">
        <v>3</v>
      </c>
      <c s="36">
        <v>0</v>
      </c>
      <c s="36">
        <f>ROUND(G200*H200,6)</f>
      </c>
      <c r="L200" s="38">
        <v>0</v>
      </c>
      <c s="32">
        <f>ROUND(ROUND(L200,2)*ROUND(G200,3),2)</f>
      </c>
      <c s="36" t="s">
        <v>54</v>
      </c>
      <c>
        <f>(M200*21)/100</f>
      </c>
      <c t="s">
        <v>27</v>
      </c>
    </row>
    <row r="201" spans="1:5" ht="12.75">
      <c r="A201" s="35" t="s">
        <v>55</v>
      </c>
      <c r="E201" s="39" t="s">
        <v>3345</v>
      </c>
    </row>
    <row r="202" spans="1:5" ht="12.75">
      <c r="A202" s="35" t="s">
        <v>57</v>
      </c>
      <c r="E202" s="40" t="s">
        <v>5</v>
      </c>
    </row>
    <row r="203" spans="1:5" ht="12.75">
      <c r="A203" t="s">
        <v>58</v>
      </c>
      <c r="E203" s="39" t="s">
        <v>5</v>
      </c>
    </row>
    <row r="204" spans="1:16" ht="12.75">
      <c r="A204" t="s">
        <v>49</v>
      </c>
      <c s="34" t="s">
        <v>435</v>
      </c>
      <c s="34" t="s">
        <v>3346</v>
      </c>
      <c s="35" t="s">
        <v>5</v>
      </c>
      <c s="6" t="s">
        <v>3347</v>
      </c>
      <c s="36" t="s">
        <v>73</v>
      </c>
      <c s="37">
        <v>2</v>
      </c>
      <c s="36">
        <v>0</v>
      </c>
      <c s="36">
        <f>ROUND(G204*H204,6)</f>
      </c>
      <c r="L204" s="38">
        <v>0</v>
      </c>
      <c s="32">
        <f>ROUND(ROUND(L204,2)*ROUND(G204,3),2)</f>
      </c>
      <c s="36" t="s">
        <v>54</v>
      </c>
      <c>
        <f>(M204*21)/100</f>
      </c>
      <c t="s">
        <v>27</v>
      </c>
    </row>
    <row r="205" spans="1:5" ht="12.75">
      <c r="A205" s="35" t="s">
        <v>55</v>
      </c>
      <c r="E205" s="39" t="s">
        <v>3347</v>
      </c>
    </row>
    <row r="206" spans="1:5" ht="12.75">
      <c r="A206" s="35" t="s">
        <v>57</v>
      </c>
      <c r="E206" s="40" t="s">
        <v>5</v>
      </c>
    </row>
    <row r="207" spans="1:5" ht="12.75">
      <c r="A207" t="s">
        <v>58</v>
      </c>
      <c r="E207" s="39" t="s">
        <v>5</v>
      </c>
    </row>
    <row r="208" spans="1:16" ht="12.75">
      <c r="A208" t="s">
        <v>49</v>
      </c>
      <c s="34" t="s">
        <v>438</v>
      </c>
      <c s="34" t="s">
        <v>3348</v>
      </c>
      <c s="35" t="s">
        <v>5</v>
      </c>
      <c s="6" t="s">
        <v>3349</v>
      </c>
      <c s="36" t="s">
        <v>73</v>
      </c>
      <c s="37">
        <v>7</v>
      </c>
      <c s="36">
        <v>0</v>
      </c>
      <c s="36">
        <f>ROUND(G208*H208,6)</f>
      </c>
      <c r="L208" s="38">
        <v>0</v>
      </c>
      <c s="32">
        <f>ROUND(ROUND(L208,2)*ROUND(G208,3),2)</f>
      </c>
      <c s="36" t="s">
        <v>54</v>
      </c>
      <c>
        <f>(M208*21)/100</f>
      </c>
      <c t="s">
        <v>27</v>
      </c>
    </row>
    <row r="209" spans="1:5" ht="12.75">
      <c r="A209" s="35" t="s">
        <v>55</v>
      </c>
      <c r="E209" s="39" t="s">
        <v>3349</v>
      </c>
    </row>
    <row r="210" spans="1:5" ht="12.75">
      <c r="A210" s="35" t="s">
        <v>57</v>
      </c>
      <c r="E210" s="40" t="s">
        <v>5</v>
      </c>
    </row>
    <row r="211" spans="1:5" ht="12.75">
      <c r="A211" t="s">
        <v>58</v>
      </c>
      <c r="E211" s="39" t="s">
        <v>5</v>
      </c>
    </row>
    <row r="212" spans="1:16" ht="12.75">
      <c r="A212" t="s">
        <v>49</v>
      </c>
      <c s="34" t="s">
        <v>441</v>
      </c>
      <c s="34" t="s">
        <v>3350</v>
      </c>
      <c s="35" t="s">
        <v>5</v>
      </c>
      <c s="6" t="s">
        <v>3351</v>
      </c>
      <c s="36" t="s">
        <v>73</v>
      </c>
      <c s="37">
        <v>1</v>
      </c>
      <c s="36">
        <v>0</v>
      </c>
      <c s="36">
        <f>ROUND(G212*H212,6)</f>
      </c>
      <c r="L212" s="38">
        <v>0</v>
      </c>
      <c s="32">
        <f>ROUND(ROUND(L212,2)*ROUND(G212,3),2)</f>
      </c>
      <c s="36" t="s">
        <v>54</v>
      </c>
      <c>
        <f>(M212*21)/100</f>
      </c>
      <c t="s">
        <v>27</v>
      </c>
    </row>
    <row r="213" spans="1:5" ht="12.75">
      <c r="A213" s="35" t="s">
        <v>55</v>
      </c>
      <c r="E213" s="39" t="s">
        <v>3351</v>
      </c>
    </row>
    <row r="214" spans="1:5" ht="12.75">
      <c r="A214" s="35" t="s">
        <v>57</v>
      </c>
      <c r="E214" s="40" t="s">
        <v>5</v>
      </c>
    </row>
    <row r="215" spans="1:5" ht="12.75">
      <c r="A215" t="s">
        <v>58</v>
      </c>
      <c r="E215" s="39" t="s">
        <v>5</v>
      </c>
    </row>
    <row r="216" spans="1:16" ht="12.75">
      <c r="A216" t="s">
        <v>49</v>
      </c>
      <c s="34" t="s">
        <v>444</v>
      </c>
      <c s="34" t="s">
        <v>3352</v>
      </c>
      <c s="35" t="s">
        <v>5</v>
      </c>
      <c s="6" t="s">
        <v>3353</v>
      </c>
      <c s="36" t="s">
        <v>73</v>
      </c>
      <c s="37">
        <v>1</v>
      </c>
      <c s="36">
        <v>0</v>
      </c>
      <c s="36">
        <f>ROUND(G216*H216,6)</f>
      </c>
      <c r="L216" s="38">
        <v>0</v>
      </c>
      <c s="32">
        <f>ROUND(ROUND(L216,2)*ROUND(G216,3),2)</f>
      </c>
      <c s="36" t="s">
        <v>54</v>
      </c>
      <c>
        <f>(M216*21)/100</f>
      </c>
      <c t="s">
        <v>27</v>
      </c>
    </row>
    <row r="217" spans="1:5" ht="12.75">
      <c r="A217" s="35" t="s">
        <v>55</v>
      </c>
      <c r="E217" s="39" t="s">
        <v>3353</v>
      </c>
    </row>
    <row r="218" spans="1:5" ht="12.75">
      <c r="A218" s="35" t="s">
        <v>57</v>
      </c>
      <c r="E218" s="40" t="s">
        <v>5</v>
      </c>
    </row>
    <row r="219" spans="1:5" ht="12.75">
      <c r="A219" t="s">
        <v>58</v>
      </c>
      <c r="E219" s="39" t="s">
        <v>5</v>
      </c>
    </row>
    <row r="220" spans="1:16" ht="12.75">
      <c r="A220" t="s">
        <v>49</v>
      </c>
      <c s="34" t="s">
        <v>448</v>
      </c>
      <c s="34" t="s">
        <v>3354</v>
      </c>
      <c s="35" t="s">
        <v>5</v>
      </c>
      <c s="6" t="s">
        <v>3355</v>
      </c>
      <c s="36" t="s">
        <v>73</v>
      </c>
      <c s="37">
        <v>10</v>
      </c>
      <c s="36">
        <v>0</v>
      </c>
      <c s="36">
        <f>ROUND(G220*H220,6)</f>
      </c>
      <c r="L220" s="38">
        <v>0</v>
      </c>
      <c s="32">
        <f>ROUND(ROUND(L220,2)*ROUND(G220,3),2)</f>
      </c>
      <c s="36" t="s">
        <v>54</v>
      </c>
      <c>
        <f>(M220*21)/100</f>
      </c>
      <c t="s">
        <v>27</v>
      </c>
    </row>
    <row r="221" spans="1:5" ht="12.75">
      <c r="A221" s="35" t="s">
        <v>55</v>
      </c>
      <c r="E221" s="39" t="s">
        <v>3355</v>
      </c>
    </row>
    <row r="222" spans="1:5" ht="12.75">
      <c r="A222" s="35" t="s">
        <v>57</v>
      </c>
      <c r="E222" s="40" t="s">
        <v>5</v>
      </c>
    </row>
    <row r="223" spans="1:5" ht="12.75">
      <c r="A223" t="s">
        <v>58</v>
      </c>
      <c r="E223" s="39" t="s">
        <v>5</v>
      </c>
    </row>
    <row r="224" spans="1:16" ht="12.75">
      <c r="A224" t="s">
        <v>49</v>
      </c>
      <c s="34" t="s">
        <v>453</v>
      </c>
      <c s="34" t="s">
        <v>3356</v>
      </c>
      <c s="35" t="s">
        <v>5</v>
      </c>
      <c s="6" t="s">
        <v>3357</v>
      </c>
      <c s="36" t="s">
        <v>73</v>
      </c>
      <c s="37">
        <v>2</v>
      </c>
      <c s="36">
        <v>0</v>
      </c>
      <c s="36">
        <f>ROUND(G224*H224,6)</f>
      </c>
      <c r="L224" s="38">
        <v>0</v>
      </c>
      <c s="32">
        <f>ROUND(ROUND(L224,2)*ROUND(G224,3),2)</f>
      </c>
      <c s="36" t="s">
        <v>54</v>
      </c>
      <c>
        <f>(M224*21)/100</f>
      </c>
      <c t="s">
        <v>27</v>
      </c>
    </row>
    <row r="225" spans="1:5" ht="12.75">
      <c r="A225" s="35" t="s">
        <v>55</v>
      </c>
      <c r="E225" s="39" t="s">
        <v>3357</v>
      </c>
    </row>
    <row r="226" spans="1:5" ht="12.75">
      <c r="A226" s="35" t="s">
        <v>57</v>
      </c>
      <c r="E226" s="40" t="s">
        <v>5</v>
      </c>
    </row>
    <row r="227" spans="1:5" ht="12.75">
      <c r="A227" t="s">
        <v>58</v>
      </c>
      <c r="E227" s="39" t="s">
        <v>5</v>
      </c>
    </row>
    <row r="228" spans="1:16" ht="12.75">
      <c r="A228" t="s">
        <v>49</v>
      </c>
      <c s="34" t="s">
        <v>457</v>
      </c>
      <c s="34" t="s">
        <v>3358</v>
      </c>
      <c s="35" t="s">
        <v>5</v>
      </c>
      <c s="6" t="s">
        <v>3359</v>
      </c>
      <c s="36" t="s">
        <v>73</v>
      </c>
      <c s="37">
        <v>6</v>
      </c>
      <c s="36">
        <v>0</v>
      </c>
      <c s="36">
        <f>ROUND(G228*H228,6)</f>
      </c>
      <c r="L228" s="38">
        <v>0</v>
      </c>
      <c s="32">
        <f>ROUND(ROUND(L228,2)*ROUND(G228,3),2)</f>
      </c>
      <c s="36" t="s">
        <v>54</v>
      </c>
      <c>
        <f>(M228*21)/100</f>
      </c>
      <c t="s">
        <v>27</v>
      </c>
    </row>
    <row r="229" spans="1:5" ht="12.75">
      <c r="A229" s="35" t="s">
        <v>55</v>
      </c>
      <c r="E229" s="39" t="s">
        <v>3359</v>
      </c>
    </row>
    <row r="230" spans="1:5" ht="12.75">
      <c r="A230" s="35" t="s">
        <v>57</v>
      </c>
      <c r="E230" s="40" t="s">
        <v>5</v>
      </c>
    </row>
    <row r="231" spans="1:5" ht="12.75">
      <c r="A231" t="s">
        <v>58</v>
      </c>
      <c r="E231" s="39" t="s">
        <v>5</v>
      </c>
    </row>
    <row r="232" spans="1:16" ht="12.75">
      <c r="A232" t="s">
        <v>49</v>
      </c>
      <c s="34" t="s">
        <v>460</v>
      </c>
      <c s="34" t="s">
        <v>3360</v>
      </c>
      <c s="35" t="s">
        <v>5</v>
      </c>
      <c s="6" t="s">
        <v>3361</v>
      </c>
      <c s="36" t="s">
        <v>64</v>
      </c>
      <c s="37">
        <v>300</v>
      </c>
      <c s="36">
        <v>0</v>
      </c>
      <c s="36">
        <f>ROUND(G232*H232,6)</f>
      </c>
      <c r="L232" s="38">
        <v>0</v>
      </c>
      <c s="32">
        <f>ROUND(ROUND(L232,2)*ROUND(G232,3),2)</f>
      </c>
      <c s="36" t="s">
        <v>54</v>
      </c>
      <c>
        <f>(M232*21)/100</f>
      </c>
      <c t="s">
        <v>27</v>
      </c>
    </row>
    <row r="233" spans="1:5" ht="12.75">
      <c r="A233" s="35" t="s">
        <v>55</v>
      </c>
      <c r="E233" s="39" t="s">
        <v>3361</v>
      </c>
    </row>
    <row r="234" spans="1:5" ht="12.75">
      <c r="A234" s="35" t="s">
        <v>57</v>
      </c>
      <c r="E234" s="40" t="s">
        <v>5</v>
      </c>
    </row>
    <row r="235" spans="1:5" ht="12.75">
      <c r="A235" t="s">
        <v>58</v>
      </c>
      <c r="E235" s="39" t="s">
        <v>5</v>
      </c>
    </row>
    <row r="236" spans="1:16" ht="12.75">
      <c r="A236" t="s">
        <v>49</v>
      </c>
      <c s="34" t="s">
        <v>462</v>
      </c>
      <c s="34" t="s">
        <v>3362</v>
      </c>
      <c s="35" t="s">
        <v>5</v>
      </c>
      <c s="6" t="s">
        <v>3363</v>
      </c>
      <c s="36" t="s">
        <v>73</v>
      </c>
      <c s="37">
        <v>4</v>
      </c>
      <c s="36">
        <v>0</v>
      </c>
      <c s="36">
        <f>ROUND(G236*H236,6)</f>
      </c>
      <c r="L236" s="38">
        <v>0</v>
      </c>
      <c s="32">
        <f>ROUND(ROUND(L236,2)*ROUND(G236,3),2)</f>
      </c>
      <c s="36" t="s">
        <v>54</v>
      </c>
      <c>
        <f>(M236*21)/100</f>
      </c>
      <c t="s">
        <v>27</v>
      </c>
    </row>
    <row r="237" spans="1:5" ht="12.75">
      <c r="A237" s="35" t="s">
        <v>55</v>
      </c>
      <c r="E237" s="39" t="s">
        <v>3363</v>
      </c>
    </row>
    <row r="238" spans="1:5" ht="12.75">
      <c r="A238" s="35" t="s">
        <v>57</v>
      </c>
      <c r="E238" s="40" t="s">
        <v>5</v>
      </c>
    </row>
    <row r="239" spans="1:5" ht="12.75">
      <c r="A239" t="s">
        <v>58</v>
      </c>
      <c r="E239" s="39" t="s">
        <v>5</v>
      </c>
    </row>
    <row r="240" spans="1:16" ht="12.75">
      <c r="A240" t="s">
        <v>49</v>
      </c>
      <c s="34" t="s">
        <v>463</v>
      </c>
      <c s="34" t="s">
        <v>3364</v>
      </c>
      <c s="35" t="s">
        <v>5</v>
      </c>
      <c s="6" t="s">
        <v>3365</v>
      </c>
      <c s="36" t="s">
        <v>73</v>
      </c>
      <c s="37">
        <v>4</v>
      </c>
      <c s="36">
        <v>0</v>
      </c>
      <c s="36">
        <f>ROUND(G240*H240,6)</f>
      </c>
      <c r="L240" s="38">
        <v>0</v>
      </c>
      <c s="32">
        <f>ROUND(ROUND(L240,2)*ROUND(G240,3),2)</f>
      </c>
      <c s="36" t="s">
        <v>54</v>
      </c>
      <c>
        <f>(M240*21)/100</f>
      </c>
      <c t="s">
        <v>27</v>
      </c>
    </row>
    <row r="241" spans="1:5" ht="12.75">
      <c r="A241" s="35" t="s">
        <v>55</v>
      </c>
      <c r="E241" s="39" t="s">
        <v>3365</v>
      </c>
    </row>
    <row r="242" spans="1:5" ht="12.75">
      <c r="A242" s="35" t="s">
        <v>57</v>
      </c>
      <c r="E242" s="40" t="s">
        <v>5</v>
      </c>
    </row>
    <row r="243" spans="1:5" ht="12.75">
      <c r="A243" t="s">
        <v>58</v>
      </c>
      <c r="E243" s="39" t="s">
        <v>5</v>
      </c>
    </row>
    <row r="244" spans="1:16" ht="12.75">
      <c r="A244" t="s">
        <v>49</v>
      </c>
      <c s="34" t="s">
        <v>464</v>
      </c>
      <c s="34" t="s">
        <v>3366</v>
      </c>
      <c s="35" t="s">
        <v>5</v>
      </c>
      <c s="6" t="s">
        <v>3367</v>
      </c>
      <c s="36" t="s">
        <v>73</v>
      </c>
      <c s="37">
        <v>10</v>
      </c>
      <c s="36">
        <v>0</v>
      </c>
      <c s="36">
        <f>ROUND(G244*H244,6)</f>
      </c>
      <c r="L244" s="38">
        <v>0</v>
      </c>
      <c s="32">
        <f>ROUND(ROUND(L244,2)*ROUND(G244,3),2)</f>
      </c>
      <c s="36" t="s">
        <v>54</v>
      </c>
      <c>
        <f>(M244*21)/100</f>
      </c>
      <c t="s">
        <v>27</v>
      </c>
    </row>
    <row r="245" spans="1:5" ht="12.75">
      <c r="A245" s="35" t="s">
        <v>55</v>
      </c>
      <c r="E245" s="39" t="s">
        <v>3367</v>
      </c>
    </row>
    <row r="246" spans="1:5" ht="12.75">
      <c r="A246" s="35" t="s">
        <v>57</v>
      </c>
      <c r="E246" s="40" t="s">
        <v>5</v>
      </c>
    </row>
    <row r="247" spans="1:5" ht="12.75">
      <c r="A247" t="s">
        <v>58</v>
      </c>
      <c r="E247" s="39" t="s">
        <v>5</v>
      </c>
    </row>
    <row r="248" spans="1:16" ht="12.75">
      <c r="A248" t="s">
        <v>49</v>
      </c>
      <c s="34" t="s">
        <v>1279</v>
      </c>
      <c s="34" t="s">
        <v>3368</v>
      </c>
      <c s="35" t="s">
        <v>5</v>
      </c>
      <c s="6" t="s">
        <v>3369</v>
      </c>
      <c s="36" t="s">
        <v>73</v>
      </c>
      <c s="37">
        <v>7</v>
      </c>
      <c s="36">
        <v>0</v>
      </c>
      <c s="36">
        <f>ROUND(G248*H248,6)</f>
      </c>
      <c r="L248" s="38">
        <v>0</v>
      </c>
      <c s="32">
        <f>ROUND(ROUND(L248,2)*ROUND(G248,3),2)</f>
      </c>
      <c s="36" t="s">
        <v>54</v>
      </c>
      <c>
        <f>(M248*21)/100</f>
      </c>
      <c t="s">
        <v>27</v>
      </c>
    </row>
    <row r="249" spans="1:5" ht="12.75">
      <c r="A249" s="35" t="s">
        <v>55</v>
      </c>
      <c r="E249" s="39" t="s">
        <v>3369</v>
      </c>
    </row>
    <row r="250" spans="1:5" ht="12.75">
      <c r="A250" s="35" t="s">
        <v>57</v>
      </c>
      <c r="E250" s="40" t="s">
        <v>5</v>
      </c>
    </row>
    <row r="251" spans="1:5" ht="12.75">
      <c r="A251" t="s">
        <v>58</v>
      </c>
      <c r="E251" s="39" t="s">
        <v>5</v>
      </c>
    </row>
    <row r="252" spans="1:16" ht="12.75">
      <c r="A252" t="s">
        <v>49</v>
      </c>
      <c s="34" t="s">
        <v>1281</v>
      </c>
      <c s="34" t="s">
        <v>3370</v>
      </c>
      <c s="35" t="s">
        <v>5</v>
      </c>
      <c s="6" t="s">
        <v>3371</v>
      </c>
      <c s="36" t="s">
        <v>73</v>
      </c>
      <c s="37">
        <v>2</v>
      </c>
      <c s="36">
        <v>0</v>
      </c>
      <c s="36">
        <f>ROUND(G252*H252,6)</f>
      </c>
      <c r="L252" s="38">
        <v>0</v>
      </c>
      <c s="32">
        <f>ROUND(ROUND(L252,2)*ROUND(G252,3),2)</f>
      </c>
      <c s="36" t="s">
        <v>54</v>
      </c>
      <c>
        <f>(M252*21)/100</f>
      </c>
      <c t="s">
        <v>27</v>
      </c>
    </row>
    <row r="253" spans="1:5" ht="12.75">
      <c r="A253" s="35" t="s">
        <v>55</v>
      </c>
      <c r="E253" s="39" t="s">
        <v>3371</v>
      </c>
    </row>
    <row r="254" spans="1:5" ht="12.75">
      <c r="A254" s="35" t="s">
        <v>57</v>
      </c>
      <c r="E254" s="40" t="s">
        <v>5</v>
      </c>
    </row>
    <row r="255" spans="1:5" ht="12.75">
      <c r="A255" t="s">
        <v>58</v>
      </c>
      <c r="E255" s="39" t="s">
        <v>5</v>
      </c>
    </row>
    <row r="256" spans="1:16" ht="12.75">
      <c r="A256" t="s">
        <v>49</v>
      </c>
      <c s="34" t="s">
        <v>1283</v>
      </c>
      <c s="34" t="s">
        <v>3372</v>
      </c>
      <c s="35" t="s">
        <v>5</v>
      </c>
      <c s="6" t="s">
        <v>3373</v>
      </c>
      <c s="36" t="s">
        <v>73</v>
      </c>
      <c s="37">
        <v>2</v>
      </c>
      <c s="36">
        <v>0</v>
      </c>
      <c s="36">
        <f>ROUND(G256*H256,6)</f>
      </c>
      <c r="L256" s="38">
        <v>0</v>
      </c>
      <c s="32">
        <f>ROUND(ROUND(L256,2)*ROUND(G256,3),2)</f>
      </c>
      <c s="36" t="s">
        <v>54</v>
      </c>
      <c>
        <f>(M256*21)/100</f>
      </c>
      <c t="s">
        <v>27</v>
      </c>
    </row>
    <row r="257" spans="1:5" ht="12.75">
      <c r="A257" s="35" t="s">
        <v>55</v>
      </c>
      <c r="E257" s="39" t="s">
        <v>3373</v>
      </c>
    </row>
    <row r="258" spans="1:5" ht="12.75">
      <c r="A258" s="35" t="s">
        <v>57</v>
      </c>
      <c r="E258" s="40" t="s">
        <v>5</v>
      </c>
    </row>
    <row r="259" spans="1:5" ht="12.75">
      <c r="A259" t="s">
        <v>58</v>
      </c>
      <c r="E259" s="39" t="s">
        <v>5</v>
      </c>
    </row>
    <row r="260" spans="1:16" ht="12.75">
      <c r="A260" t="s">
        <v>49</v>
      </c>
      <c s="34" t="s">
        <v>1285</v>
      </c>
      <c s="34" t="s">
        <v>3374</v>
      </c>
      <c s="35" t="s">
        <v>5</v>
      </c>
      <c s="6" t="s">
        <v>3375</v>
      </c>
      <c s="36" t="s">
        <v>73</v>
      </c>
      <c s="37">
        <v>4</v>
      </c>
      <c s="36">
        <v>0</v>
      </c>
      <c s="36">
        <f>ROUND(G260*H260,6)</f>
      </c>
      <c r="L260" s="38">
        <v>0</v>
      </c>
      <c s="32">
        <f>ROUND(ROUND(L260,2)*ROUND(G260,3),2)</f>
      </c>
      <c s="36" t="s">
        <v>54</v>
      </c>
      <c>
        <f>(M260*21)/100</f>
      </c>
      <c t="s">
        <v>27</v>
      </c>
    </row>
    <row r="261" spans="1:5" ht="12.75">
      <c r="A261" s="35" t="s">
        <v>55</v>
      </c>
      <c r="E261" s="39" t="s">
        <v>3375</v>
      </c>
    </row>
    <row r="262" spans="1:5" ht="12.75">
      <c r="A262" s="35" t="s">
        <v>57</v>
      </c>
      <c r="E262" s="40" t="s">
        <v>5</v>
      </c>
    </row>
    <row r="263" spans="1:5" ht="12.75">
      <c r="A263" t="s">
        <v>58</v>
      </c>
      <c r="E263" s="39" t="s">
        <v>5</v>
      </c>
    </row>
    <row r="264" spans="1:16" ht="12.75">
      <c r="A264" t="s">
        <v>49</v>
      </c>
      <c s="34" t="s">
        <v>1287</v>
      </c>
      <c s="34" t="s">
        <v>3376</v>
      </c>
      <c s="35" t="s">
        <v>5</v>
      </c>
      <c s="6" t="s">
        <v>3377</v>
      </c>
      <c s="36" t="s">
        <v>73</v>
      </c>
      <c s="37">
        <v>4</v>
      </c>
      <c s="36">
        <v>0</v>
      </c>
      <c s="36">
        <f>ROUND(G264*H264,6)</f>
      </c>
      <c r="L264" s="38">
        <v>0</v>
      </c>
      <c s="32">
        <f>ROUND(ROUND(L264,2)*ROUND(G264,3),2)</f>
      </c>
      <c s="36" t="s">
        <v>54</v>
      </c>
      <c>
        <f>(M264*21)/100</f>
      </c>
      <c t="s">
        <v>27</v>
      </c>
    </row>
    <row r="265" spans="1:5" ht="12.75">
      <c r="A265" s="35" t="s">
        <v>55</v>
      </c>
      <c r="E265" s="39" t="s">
        <v>3377</v>
      </c>
    </row>
    <row r="266" spans="1:5" ht="12.75">
      <c r="A266" s="35" t="s">
        <v>57</v>
      </c>
      <c r="E266" s="40" t="s">
        <v>5</v>
      </c>
    </row>
    <row r="267" spans="1:5" ht="12.75">
      <c r="A267" t="s">
        <v>58</v>
      </c>
      <c r="E267" s="39" t="s">
        <v>5</v>
      </c>
    </row>
    <row r="268" spans="1:16" ht="12.75">
      <c r="A268" t="s">
        <v>49</v>
      </c>
      <c s="34" t="s">
        <v>1289</v>
      </c>
      <c s="34" t="s">
        <v>3378</v>
      </c>
      <c s="35" t="s">
        <v>5</v>
      </c>
      <c s="6" t="s">
        <v>3379</v>
      </c>
      <c s="36" t="s">
        <v>73</v>
      </c>
      <c s="37">
        <v>2</v>
      </c>
      <c s="36">
        <v>0</v>
      </c>
      <c s="36">
        <f>ROUND(G268*H268,6)</f>
      </c>
      <c r="L268" s="38">
        <v>0</v>
      </c>
      <c s="32">
        <f>ROUND(ROUND(L268,2)*ROUND(G268,3),2)</f>
      </c>
      <c s="36" t="s">
        <v>54</v>
      </c>
      <c>
        <f>(M268*21)/100</f>
      </c>
      <c t="s">
        <v>27</v>
      </c>
    </row>
    <row r="269" spans="1:5" ht="12.75">
      <c r="A269" s="35" t="s">
        <v>55</v>
      </c>
      <c r="E269" s="39" t="s">
        <v>3379</v>
      </c>
    </row>
    <row r="270" spans="1:5" ht="12.75">
      <c r="A270" s="35" t="s">
        <v>57</v>
      </c>
      <c r="E270" s="40" t="s">
        <v>5</v>
      </c>
    </row>
    <row r="271" spans="1:5" ht="12.75">
      <c r="A271" t="s">
        <v>58</v>
      </c>
      <c r="E271" s="39" t="s">
        <v>5</v>
      </c>
    </row>
    <row r="272" spans="1:16" ht="12.75">
      <c r="A272" t="s">
        <v>49</v>
      </c>
      <c s="34" t="s">
        <v>1291</v>
      </c>
      <c s="34" t="s">
        <v>3380</v>
      </c>
      <c s="35" t="s">
        <v>5</v>
      </c>
      <c s="6" t="s">
        <v>3381</v>
      </c>
      <c s="36" t="s">
        <v>73</v>
      </c>
      <c s="37">
        <v>6</v>
      </c>
      <c s="36">
        <v>0</v>
      </c>
      <c s="36">
        <f>ROUND(G272*H272,6)</f>
      </c>
      <c r="L272" s="38">
        <v>0</v>
      </c>
      <c s="32">
        <f>ROUND(ROUND(L272,2)*ROUND(G272,3),2)</f>
      </c>
      <c s="36" t="s">
        <v>54</v>
      </c>
      <c>
        <f>(M272*21)/100</f>
      </c>
      <c t="s">
        <v>27</v>
      </c>
    </row>
    <row r="273" spans="1:5" ht="12.75">
      <c r="A273" s="35" t="s">
        <v>55</v>
      </c>
      <c r="E273" s="39" t="s">
        <v>3381</v>
      </c>
    </row>
    <row r="274" spans="1:5" ht="12.75">
      <c r="A274" s="35" t="s">
        <v>57</v>
      </c>
      <c r="E274" s="40" t="s">
        <v>5</v>
      </c>
    </row>
    <row r="275" spans="1:5" ht="12.75">
      <c r="A275" t="s">
        <v>58</v>
      </c>
      <c r="E275" s="39" t="s">
        <v>5</v>
      </c>
    </row>
    <row r="276" spans="1:16" ht="12.75">
      <c r="A276" t="s">
        <v>49</v>
      </c>
      <c s="34" t="s">
        <v>1293</v>
      </c>
      <c s="34" t="s">
        <v>3382</v>
      </c>
      <c s="35" t="s">
        <v>5</v>
      </c>
      <c s="6" t="s">
        <v>3383</v>
      </c>
      <c s="36" t="s">
        <v>73</v>
      </c>
      <c s="37">
        <v>4</v>
      </c>
      <c s="36">
        <v>0</v>
      </c>
      <c s="36">
        <f>ROUND(G276*H276,6)</f>
      </c>
      <c r="L276" s="38">
        <v>0</v>
      </c>
      <c s="32">
        <f>ROUND(ROUND(L276,2)*ROUND(G276,3),2)</f>
      </c>
      <c s="36" t="s">
        <v>54</v>
      </c>
      <c>
        <f>(M276*21)/100</f>
      </c>
      <c t="s">
        <v>27</v>
      </c>
    </row>
    <row r="277" spans="1:5" ht="12.75">
      <c r="A277" s="35" t="s">
        <v>55</v>
      </c>
      <c r="E277" s="39" t="s">
        <v>3383</v>
      </c>
    </row>
    <row r="278" spans="1:5" ht="12.75">
      <c r="A278" s="35" t="s">
        <v>57</v>
      </c>
      <c r="E278" s="40" t="s">
        <v>5</v>
      </c>
    </row>
    <row r="279" spans="1:5" ht="12.75">
      <c r="A279" t="s">
        <v>58</v>
      </c>
      <c r="E279" s="39" t="s">
        <v>5</v>
      </c>
    </row>
    <row r="280" spans="1:16" ht="12.75">
      <c r="A280" t="s">
        <v>49</v>
      </c>
      <c s="34" t="s">
        <v>1295</v>
      </c>
      <c s="34" t="s">
        <v>3384</v>
      </c>
      <c s="35" t="s">
        <v>5</v>
      </c>
      <c s="6" t="s">
        <v>3385</v>
      </c>
      <c s="36" t="s">
        <v>85</v>
      </c>
      <c s="37">
        <v>120</v>
      </c>
      <c s="36">
        <v>0</v>
      </c>
      <c s="36">
        <f>ROUND(G280*H280,6)</f>
      </c>
      <c r="L280" s="38">
        <v>0</v>
      </c>
      <c s="32">
        <f>ROUND(ROUND(L280,2)*ROUND(G280,3),2)</f>
      </c>
      <c s="36" t="s">
        <v>54</v>
      </c>
      <c>
        <f>(M280*21)/100</f>
      </c>
      <c t="s">
        <v>27</v>
      </c>
    </row>
    <row r="281" spans="1:5" ht="12.75">
      <c r="A281" s="35" t="s">
        <v>55</v>
      </c>
      <c r="E281" s="39" t="s">
        <v>3385</v>
      </c>
    </row>
    <row r="282" spans="1:5" ht="12.75">
      <c r="A282" s="35" t="s">
        <v>57</v>
      </c>
      <c r="E282" s="40" t="s">
        <v>5</v>
      </c>
    </row>
    <row r="283" spans="1:5" ht="12.75">
      <c r="A283" t="s">
        <v>58</v>
      </c>
      <c r="E283" s="39" t="s">
        <v>5</v>
      </c>
    </row>
    <row r="284" spans="1:13" ht="12.75">
      <c r="A284" t="s">
        <v>46</v>
      </c>
      <c r="C284" s="31" t="s">
        <v>1457</v>
      </c>
      <c r="E284" s="33" t="s">
        <v>3386</v>
      </c>
      <c r="J284" s="32">
        <f>0</f>
      </c>
      <c s="32">
        <f>0</f>
      </c>
      <c s="32">
        <f>0+L285+L289</f>
      </c>
      <c s="32">
        <f>0+M285+M289</f>
      </c>
    </row>
    <row r="285" spans="1:16" ht="25.5">
      <c r="A285" t="s">
        <v>49</v>
      </c>
      <c s="34" t="s">
        <v>1297</v>
      </c>
      <c s="34" t="s">
        <v>3387</v>
      </c>
      <c s="35" t="s">
        <v>5</v>
      </c>
      <c s="6" t="s">
        <v>3388</v>
      </c>
      <c s="36" t="s">
        <v>73</v>
      </c>
      <c s="37">
        <v>2</v>
      </c>
      <c s="36">
        <v>0</v>
      </c>
      <c s="36">
        <f>ROUND(G285*H285,6)</f>
      </c>
      <c r="L285" s="38">
        <v>0</v>
      </c>
      <c s="32">
        <f>ROUND(ROUND(L285,2)*ROUND(G285,3),2)</f>
      </c>
      <c s="36" t="s">
        <v>54</v>
      </c>
      <c>
        <f>(M285*21)/100</f>
      </c>
      <c t="s">
        <v>27</v>
      </c>
    </row>
    <row r="286" spans="1:5" ht="25.5">
      <c r="A286" s="35" t="s">
        <v>55</v>
      </c>
      <c r="E286" s="39" t="s">
        <v>3388</v>
      </c>
    </row>
    <row r="287" spans="1:5" ht="12.75">
      <c r="A287" s="35" t="s">
        <v>57</v>
      </c>
      <c r="E287" s="40" t="s">
        <v>5</v>
      </c>
    </row>
    <row r="288" spans="1:5" ht="12.75">
      <c r="A288" t="s">
        <v>58</v>
      </c>
      <c r="E288" s="39" t="s">
        <v>5</v>
      </c>
    </row>
    <row r="289" spans="1:16" ht="12.75">
      <c r="A289" t="s">
        <v>49</v>
      </c>
      <c s="34" t="s">
        <v>1299</v>
      </c>
      <c s="34" t="s">
        <v>3389</v>
      </c>
      <c s="35" t="s">
        <v>5</v>
      </c>
      <c s="6" t="s">
        <v>3390</v>
      </c>
      <c s="36" t="s">
        <v>73</v>
      </c>
      <c s="37">
        <v>2</v>
      </c>
      <c s="36">
        <v>0</v>
      </c>
      <c s="36">
        <f>ROUND(G289*H289,6)</f>
      </c>
      <c r="L289" s="38">
        <v>0</v>
      </c>
      <c s="32">
        <f>ROUND(ROUND(L289,2)*ROUND(G289,3),2)</f>
      </c>
      <c s="36" t="s">
        <v>54</v>
      </c>
      <c>
        <f>(M289*21)/100</f>
      </c>
      <c t="s">
        <v>27</v>
      </c>
    </row>
    <row r="290" spans="1:5" ht="12.75">
      <c r="A290" s="35" t="s">
        <v>55</v>
      </c>
      <c r="E290" s="39" t="s">
        <v>3390</v>
      </c>
    </row>
    <row r="291" spans="1:5" ht="12.75">
      <c r="A291" s="35" t="s">
        <v>57</v>
      </c>
      <c r="E291" s="40" t="s">
        <v>5</v>
      </c>
    </row>
    <row r="292" spans="1:5" ht="12.75">
      <c r="A292" t="s">
        <v>58</v>
      </c>
      <c r="E292" s="39" t="s">
        <v>5</v>
      </c>
    </row>
    <row r="293" spans="1:13" ht="12.75">
      <c r="A293" t="s">
        <v>46</v>
      </c>
      <c r="C293" s="31" t="s">
        <v>1473</v>
      </c>
      <c r="E293" s="33" t="s">
        <v>3391</v>
      </c>
      <c r="J293" s="32">
        <f>0</f>
      </c>
      <c s="32">
        <f>0</f>
      </c>
      <c s="32">
        <f>0+L294+L298+L302</f>
      </c>
      <c s="32">
        <f>0+M294+M298+M302</f>
      </c>
    </row>
    <row r="294" spans="1:16" ht="12.75">
      <c r="A294" t="s">
        <v>49</v>
      </c>
      <c s="34" t="s">
        <v>1301</v>
      </c>
      <c s="34" t="s">
        <v>3392</v>
      </c>
      <c s="35" t="s">
        <v>5</v>
      </c>
      <c s="6" t="s">
        <v>3393</v>
      </c>
      <c s="36" t="s">
        <v>73</v>
      </c>
      <c s="37">
        <v>11</v>
      </c>
      <c s="36">
        <v>0</v>
      </c>
      <c s="36">
        <f>ROUND(G294*H294,6)</f>
      </c>
      <c r="L294" s="38">
        <v>0</v>
      </c>
      <c s="32">
        <f>ROUND(ROUND(L294,2)*ROUND(G294,3),2)</f>
      </c>
      <c s="36" t="s">
        <v>54</v>
      </c>
      <c>
        <f>(M294*21)/100</f>
      </c>
      <c t="s">
        <v>27</v>
      </c>
    </row>
    <row r="295" spans="1:5" ht="12.75">
      <c r="A295" s="35" t="s">
        <v>55</v>
      </c>
      <c r="E295" s="39" t="s">
        <v>3393</v>
      </c>
    </row>
    <row r="296" spans="1:5" ht="12.75">
      <c r="A296" s="35" t="s">
        <v>57</v>
      </c>
      <c r="E296" s="40" t="s">
        <v>5</v>
      </c>
    </row>
    <row r="297" spans="1:5" ht="12.75">
      <c r="A297" t="s">
        <v>58</v>
      </c>
      <c r="E297" s="39" t="s">
        <v>5</v>
      </c>
    </row>
    <row r="298" spans="1:16" ht="12.75">
      <c r="A298" t="s">
        <v>49</v>
      </c>
      <c s="34" t="s">
        <v>1303</v>
      </c>
      <c s="34" t="s">
        <v>3394</v>
      </c>
      <c s="35" t="s">
        <v>5</v>
      </c>
      <c s="6" t="s">
        <v>3395</v>
      </c>
      <c s="36" t="s">
        <v>73</v>
      </c>
      <c s="37">
        <v>9</v>
      </c>
      <c s="36">
        <v>0</v>
      </c>
      <c s="36">
        <f>ROUND(G298*H298,6)</f>
      </c>
      <c r="L298" s="38">
        <v>0</v>
      </c>
      <c s="32">
        <f>ROUND(ROUND(L298,2)*ROUND(G298,3),2)</f>
      </c>
      <c s="36" t="s">
        <v>54</v>
      </c>
      <c>
        <f>(M298*21)/100</f>
      </c>
      <c t="s">
        <v>27</v>
      </c>
    </row>
    <row r="299" spans="1:5" ht="12.75">
      <c r="A299" s="35" t="s">
        <v>55</v>
      </c>
      <c r="E299" s="39" t="s">
        <v>3395</v>
      </c>
    </row>
    <row r="300" spans="1:5" ht="12.75">
      <c r="A300" s="35" t="s">
        <v>57</v>
      </c>
      <c r="E300" s="40" t="s">
        <v>5</v>
      </c>
    </row>
    <row r="301" spans="1:5" ht="12.75">
      <c r="A301" t="s">
        <v>58</v>
      </c>
      <c r="E301" s="39" t="s">
        <v>5</v>
      </c>
    </row>
    <row r="302" spans="1:16" ht="12.75">
      <c r="A302" t="s">
        <v>49</v>
      </c>
      <c s="34" t="s">
        <v>1306</v>
      </c>
      <c s="34" t="s">
        <v>3396</v>
      </c>
      <c s="35" t="s">
        <v>5</v>
      </c>
      <c s="6" t="s">
        <v>3397</v>
      </c>
      <c s="36" t="s">
        <v>73</v>
      </c>
      <c s="37">
        <v>6</v>
      </c>
      <c s="36">
        <v>0</v>
      </c>
      <c s="36">
        <f>ROUND(G302*H302,6)</f>
      </c>
      <c r="L302" s="38">
        <v>0</v>
      </c>
      <c s="32">
        <f>ROUND(ROUND(L302,2)*ROUND(G302,3),2)</f>
      </c>
      <c s="36" t="s">
        <v>54</v>
      </c>
      <c>
        <f>(M302*21)/100</f>
      </c>
      <c t="s">
        <v>27</v>
      </c>
    </row>
    <row r="303" spans="1:5" ht="12.75">
      <c r="A303" s="35" t="s">
        <v>55</v>
      </c>
      <c r="E303" s="39" t="s">
        <v>3397</v>
      </c>
    </row>
    <row r="304" spans="1:5" ht="12.75">
      <c r="A304" s="35" t="s">
        <v>57</v>
      </c>
      <c r="E304" s="40" t="s">
        <v>5</v>
      </c>
    </row>
    <row r="305" spans="1:5" ht="12.75">
      <c r="A305" t="s">
        <v>58</v>
      </c>
      <c r="E305" s="39" t="s">
        <v>5</v>
      </c>
    </row>
    <row r="306" spans="1:13" ht="12.75">
      <c r="A306" t="s">
        <v>46</v>
      </c>
      <c r="C306" s="31" t="s">
        <v>3398</v>
      </c>
      <c r="E306" s="33" t="s">
        <v>3399</v>
      </c>
      <c r="J306" s="32">
        <f>0</f>
      </c>
      <c s="32">
        <f>0</f>
      </c>
      <c s="32">
        <f>0+L307+L311+L315+L319+L323+L327+L331+L335+L339+L343+L347+L351+L355+L359+L363+L367+L371+L375+L379+L383+L387+L391+L395</f>
      </c>
      <c s="32">
        <f>0+M307+M311+M315+M319+M323+M327+M331+M335+M339+M343+M347+M351+M355+M359+M363+M367+M371+M375+M379+M383+M387+M391+M395</f>
      </c>
    </row>
    <row r="307" spans="1:16" ht="12.75">
      <c r="A307" t="s">
        <v>49</v>
      </c>
      <c s="34" t="s">
        <v>1308</v>
      </c>
      <c s="34" t="s">
        <v>3400</v>
      </c>
      <c s="35" t="s">
        <v>5</v>
      </c>
      <c s="6" t="s">
        <v>3401</v>
      </c>
      <c s="36" t="s">
        <v>85</v>
      </c>
      <c s="37">
        <v>60</v>
      </c>
      <c s="36">
        <v>0</v>
      </c>
      <c s="36">
        <f>ROUND(G307*H307,6)</f>
      </c>
      <c r="L307" s="38">
        <v>0</v>
      </c>
      <c s="32">
        <f>ROUND(ROUND(L307,2)*ROUND(G307,3),2)</f>
      </c>
      <c s="36" t="s">
        <v>54</v>
      </c>
      <c>
        <f>(M307*21)/100</f>
      </c>
      <c t="s">
        <v>27</v>
      </c>
    </row>
    <row r="308" spans="1:5" ht="12.75">
      <c r="A308" s="35" t="s">
        <v>55</v>
      </c>
      <c r="E308" s="39" t="s">
        <v>3401</v>
      </c>
    </row>
    <row r="309" spans="1:5" ht="12.75">
      <c r="A309" s="35" t="s">
        <v>57</v>
      </c>
      <c r="E309" s="40" t="s">
        <v>5</v>
      </c>
    </row>
    <row r="310" spans="1:5" ht="12.75">
      <c r="A310" t="s">
        <v>58</v>
      </c>
      <c r="E310" s="39" t="s">
        <v>5</v>
      </c>
    </row>
    <row r="311" spans="1:16" ht="12.75">
      <c r="A311" t="s">
        <v>49</v>
      </c>
      <c s="34" t="s">
        <v>1310</v>
      </c>
      <c s="34" t="s">
        <v>3402</v>
      </c>
      <c s="35" t="s">
        <v>5</v>
      </c>
      <c s="6" t="s">
        <v>3403</v>
      </c>
      <c s="36" t="s">
        <v>53</v>
      </c>
      <c s="37">
        <v>9</v>
      </c>
      <c s="36">
        <v>0</v>
      </c>
      <c s="36">
        <f>ROUND(G311*H311,6)</f>
      </c>
      <c r="L311" s="38">
        <v>0</v>
      </c>
      <c s="32">
        <f>ROUND(ROUND(L311,2)*ROUND(G311,3),2)</f>
      </c>
      <c s="36" t="s">
        <v>54</v>
      </c>
      <c>
        <f>(M311*21)/100</f>
      </c>
      <c t="s">
        <v>27</v>
      </c>
    </row>
    <row r="312" spans="1:5" ht="12.75">
      <c r="A312" s="35" t="s">
        <v>55</v>
      </c>
      <c r="E312" s="39" t="s">
        <v>3403</v>
      </c>
    </row>
    <row r="313" spans="1:5" ht="12.75">
      <c r="A313" s="35" t="s">
        <v>57</v>
      </c>
      <c r="E313" s="40" t="s">
        <v>5</v>
      </c>
    </row>
    <row r="314" spans="1:5" ht="12.75">
      <c r="A314" t="s">
        <v>58</v>
      </c>
      <c r="E314" s="39" t="s">
        <v>5</v>
      </c>
    </row>
    <row r="315" spans="1:16" ht="12.75">
      <c r="A315" t="s">
        <v>49</v>
      </c>
      <c s="34" t="s">
        <v>1312</v>
      </c>
      <c s="34" t="s">
        <v>3404</v>
      </c>
      <c s="35" t="s">
        <v>5</v>
      </c>
      <c s="6" t="s">
        <v>3405</v>
      </c>
      <c s="36" t="s">
        <v>73</v>
      </c>
      <c s="37">
        <v>1</v>
      </c>
      <c s="36">
        <v>0</v>
      </c>
      <c s="36">
        <f>ROUND(G315*H315,6)</f>
      </c>
      <c r="L315" s="38">
        <v>0</v>
      </c>
      <c s="32">
        <f>ROUND(ROUND(L315,2)*ROUND(G315,3),2)</f>
      </c>
      <c s="36" t="s">
        <v>54</v>
      </c>
      <c>
        <f>(M315*21)/100</f>
      </c>
      <c t="s">
        <v>27</v>
      </c>
    </row>
    <row r="316" spans="1:5" ht="12.75">
      <c r="A316" s="35" t="s">
        <v>55</v>
      </c>
      <c r="E316" s="39" t="s">
        <v>3405</v>
      </c>
    </row>
    <row r="317" spans="1:5" ht="12.75">
      <c r="A317" s="35" t="s">
        <v>57</v>
      </c>
      <c r="E317" s="40" t="s">
        <v>5</v>
      </c>
    </row>
    <row r="318" spans="1:5" ht="12.75">
      <c r="A318" t="s">
        <v>58</v>
      </c>
      <c r="E318" s="39" t="s">
        <v>5</v>
      </c>
    </row>
    <row r="319" spans="1:16" ht="12.75">
      <c r="A319" t="s">
        <v>49</v>
      </c>
      <c s="34" t="s">
        <v>1314</v>
      </c>
      <c s="34" t="s">
        <v>3406</v>
      </c>
      <c s="35" t="s">
        <v>5</v>
      </c>
      <c s="6" t="s">
        <v>3407</v>
      </c>
      <c s="36" t="s">
        <v>73</v>
      </c>
      <c s="37">
        <v>6</v>
      </c>
      <c s="36">
        <v>0</v>
      </c>
      <c s="36">
        <f>ROUND(G319*H319,6)</f>
      </c>
      <c r="L319" s="38">
        <v>0</v>
      </c>
      <c s="32">
        <f>ROUND(ROUND(L319,2)*ROUND(G319,3),2)</f>
      </c>
      <c s="36" t="s">
        <v>54</v>
      </c>
      <c>
        <f>(M319*21)/100</f>
      </c>
      <c t="s">
        <v>27</v>
      </c>
    </row>
    <row r="320" spans="1:5" ht="12.75">
      <c r="A320" s="35" t="s">
        <v>55</v>
      </c>
      <c r="E320" s="39" t="s">
        <v>3407</v>
      </c>
    </row>
    <row r="321" spans="1:5" ht="12.75">
      <c r="A321" s="35" t="s">
        <v>57</v>
      </c>
      <c r="E321" s="40" t="s">
        <v>5</v>
      </c>
    </row>
    <row r="322" spans="1:5" ht="12.75">
      <c r="A322" t="s">
        <v>58</v>
      </c>
      <c r="E322" s="39" t="s">
        <v>5</v>
      </c>
    </row>
    <row r="323" spans="1:16" ht="12.75">
      <c r="A323" t="s">
        <v>49</v>
      </c>
      <c s="34" t="s">
        <v>1316</v>
      </c>
      <c s="34" t="s">
        <v>3408</v>
      </c>
      <c s="35" t="s">
        <v>5</v>
      </c>
      <c s="6" t="s">
        <v>3409</v>
      </c>
      <c s="36" t="s">
        <v>73</v>
      </c>
      <c s="37">
        <v>4</v>
      </c>
      <c s="36">
        <v>0</v>
      </c>
      <c s="36">
        <f>ROUND(G323*H323,6)</f>
      </c>
      <c r="L323" s="38">
        <v>0</v>
      </c>
      <c s="32">
        <f>ROUND(ROUND(L323,2)*ROUND(G323,3),2)</f>
      </c>
      <c s="36" t="s">
        <v>54</v>
      </c>
      <c>
        <f>(M323*21)/100</f>
      </c>
      <c t="s">
        <v>27</v>
      </c>
    </row>
    <row r="324" spans="1:5" ht="12.75">
      <c r="A324" s="35" t="s">
        <v>55</v>
      </c>
      <c r="E324" s="39" t="s">
        <v>3409</v>
      </c>
    </row>
    <row r="325" spans="1:5" ht="12.75">
      <c r="A325" s="35" t="s">
        <v>57</v>
      </c>
      <c r="E325" s="40" t="s">
        <v>5</v>
      </c>
    </row>
    <row r="326" spans="1:5" ht="12.75">
      <c r="A326" t="s">
        <v>58</v>
      </c>
      <c r="E326" s="39" t="s">
        <v>5</v>
      </c>
    </row>
    <row r="327" spans="1:16" ht="12.75">
      <c r="A327" t="s">
        <v>49</v>
      </c>
      <c s="34" t="s">
        <v>1318</v>
      </c>
      <c s="34" t="s">
        <v>3410</v>
      </c>
      <c s="35" t="s">
        <v>5</v>
      </c>
      <c s="6" t="s">
        <v>3411</v>
      </c>
      <c s="36" t="s">
        <v>73</v>
      </c>
      <c s="37">
        <v>6</v>
      </c>
      <c s="36">
        <v>0</v>
      </c>
      <c s="36">
        <f>ROUND(G327*H327,6)</f>
      </c>
      <c r="L327" s="38">
        <v>0</v>
      </c>
      <c s="32">
        <f>ROUND(ROUND(L327,2)*ROUND(G327,3),2)</f>
      </c>
      <c s="36" t="s">
        <v>54</v>
      </c>
      <c>
        <f>(M327*21)/100</f>
      </c>
      <c t="s">
        <v>27</v>
      </c>
    </row>
    <row r="328" spans="1:5" ht="12.75">
      <c r="A328" s="35" t="s">
        <v>55</v>
      </c>
      <c r="E328" s="39" t="s">
        <v>3411</v>
      </c>
    </row>
    <row r="329" spans="1:5" ht="12.75">
      <c r="A329" s="35" t="s">
        <v>57</v>
      </c>
      <c r="E329" s="40" t="s">
        <v>5</v>
      </c>
    </row>
    <row r="330" spans="1:5" ht="12.75">
      <c r="A330" t="s">
        <v>58</v>
      </c>
      <c r="E330" s="39" t="s">
        <v>5</v>
      </c>
    </row>
    <row r="331" spans="1:16" ht="12.75">
      <c r="A331" t="s">
        <v>49</v>
      </c>
      <c s="34" t="s">
        <v>1320</v>
      </c>
      <c s="34" t="s">
        <v>3412</v>
      </c>
      <c s="35" t="s">
        <v>5</v>
      </c>
      <c s="6" t="s">
        <v>3413</v>
      </c>
      <c s="36" t="s">
        <v>73</v>
      </c>
      <c s="37">
        <v>1</v>
      </c>
      <c s="36">
        <v>0</v>
      </c>
      <c s="36">
        <f>ROUND(G331*H331,6)</f>
      </c>
      <c r="L331" s="38">
        <v>0</v>
      </c>
      <c s="32">
        <f>ROUND(ROUND(L331,2)*ROUND(G331,3),2)</f>
      </c>
      <c s="36" t="s">
        <v>54</v>
      </c>
      <c>
        <f>(M331*21)/100</f>
      </c>
      <c t="s">
        <v>27</v>
      </c>
    </row>
    <row r="332" spans="1:5" ht="12.75">
      <c r="A332" s="35" t="s">
        <v>55</v>
      </c>
      <c r="E332" s="39" t="s">
        <v>3413</v>
      </c>
    </row>
    <row r="333" spans="1:5" ht="12.75">
      <c r="A333" s="35" t="s">
        <v>57</v>
      </c>
      <c r="E333" s="40" t="s">
        <v>5</v>
      </c>
    </row>
    <row r="334" spans="1:5" ht="12.75">
      <c r="A334" t="s">
        <v>58</v>
      </c>
      <c r="E334" s="39" t="s">
        <v>5</v>
      </c>
    </row>
    <row r="335" spans="1:16" ht="12.75">
      <c r="A335" t="s">
        <v>49</v>
      </c>
      <c s="34" t="s">
        <v>1322</v>
      </c>
      <c s="34" t="s">
        <v>3414</v>
      </c>
      <c s="35" t="s">
        <v>5</v>
      </c>
      <c s="6" t="s">
        <v>3415</v>
      </c>
      <c s="36" t="s">
        <v>73</v>
      </c>
      <c s="37">
        <v>4</v>
      </c>
      <c s="36">
        <v>0</v>
      </c>
      <c s="36">
        <f>ROUND(G335*H335,6)</f>
      </c>
      <c r="L335" s="38">
        <v>0</v>
      </c>
      <c s="32">
        <f>ROUND(ROUND(L335,2)*ROUND(G335,3),2)</f>
      </c>
      <c s="36" t="s">
        <v>54</v>
      </c>
      <c>
        <f>(M335*21)/100</f>
      </c>
      <c t="s">
        <v>27</v>
      </c>
    </row>
    <row r="336" spans="1:5" ht="12.75">
      <c r="A336" s="35" t="s">
        <v>55</v>
      </c>
      <c r="E336" s="39" t="s">
        <v>3415</v>
      </c>
    </row>
    <row r="337" spans="1:5" ht="12.75">
      <c r="A337" s="35" t="s">
        <v>57</v>
      </c>
      <c r="E337" s="40" t="s">
        <v>5</v>
      </c>
    </row>
    <row r="338" spans="1:5" ht="12.75">
      <c r="A338" t="s">
        <v>58</v>
      </c>
      <c r="E338" s="39" t="s">
        <v>5</v>
      </c>
    </row>
    <row r="339" spans="1:16" ht="12.75">
      <c r="A339" t="s">
        <v>49</v>
      </c>
      <c s="34" t="s">
        <v>1324</v>
      </c>
      <c s="34" t="s">
        <v>3416</v>
      </c>
      <c s="35" t="s">
        <v>5</v>
      </c>
      <c s="6" t="s">
        <v>3417</v>
      </c>
      <c s="36" t="s">
        <v>73</v>
      </c>
      <c s="37">
        <v>6</v>
      </c>
      <c s="36">
        <v>0</v>
      </c>
      <c s="36">
        <f>ROUND(G339*H339,6)</f>
      </c>
      <c r="L339" s="38">
        <v>0</v>
      </c>
      <c s="32">
        <f>ROUND(ROUND(L339,2)*ROUND(G339,3),2)</f>
      </c>
      <c s="36" t="s">
        <v>54</v>
      </c>
      <c>
        <f>(M339*21)/100</f>
      </c>
      <c t="s">
        <v>27</v>
      </c>
    </row>
    <row r="340" spans="1:5" ht="12.75">
      <c r="A340" s="35" t="s">
        <v>55</v>
      </c>
      <c r="E340" s="39" t="s">
        <v>3417</v>
      </c>
    </row>
    <row r="341" spans="1:5" ht="12.75">
      <c r="A341" s="35" t="s">
        <v>57</v>
      </c>
      <c r="E341" s="40" t="s">
        <v>5</v>
      </c>
    </row>
    <row r="342" spans="1:5" ht="12.75">
      <c r="A342" t="s">
        <v>58</v>
      </c>
      <c r="E342" s="39" t="s">
        <v>5</v>
      </c>
    </row>
    <row r="343" spans="1:16" ht="12.75">
      <c r="A343" t="s">
        <v>49</v>
      </c>
      <c s="34" t="s">
        <v>1326</v>
      </c>
      <c s="34" t="s">
        <v>3418</v>
      </c>
      <c s="35" t="s">
        <v>5</v>
      </c>
      <c s="6" t="s">
        <v>3419</v>
      </c>
      <c s="36" t="s">
        <v>73</v>
      </c>
      <c s="37">
        <v>2</v>
      </c>
      <c s="36">
        <v>0</v>
      </c>
      <c s="36">
        <f>ROUND(G343*H343,6)</f>
      </c>
      <c r="L343" s="38">
        <v>0</v>
      </c>
      <c s="32">
        <f>ROUND(ROUND(L343,2)*ROUND(G343,3),2)</f>
      </c>
      <c s="36" t="s">
        <v>54</v>
      </c>
      <c>
        <f>(M343*21)/100</f>
      </c>
      <c t="s">
        <v>27</v>
      </c>
    </row>
    <row r="344" spans="1:5" ht="12.75">
      <c r="A344" s="35" t="s">
        <v>55</v>
      </c>
      <c r="E344" s="39" t="s">
        <v>3419</v>
      </c>
    </row>
    <row r="345" spans="1:5" ht="12.75">
      <c r="A345" s="35" t="s">
        <v>57</v>
      </c>
      <c r="E345" s="40" t="s">
        <v>5</v>
      </c>
    </row>
    <row r="346" spans="1:5" ht="12.75">
      <c r="A346" t="s">
        <v>58</v>
      </c>
      <c r="E346" s="39" t="s">
        <v>5</v>
      </c>
    </row>
    <row r="347" spans="1:16" ht="12.75">
      <c r="A347" t="s">
        <v>49</v>
      </c>
      <c s="34" t="s">
        <v>1328</v>
      </c>
      <c s="34" t="s">
        <v>3420</v>
      </c>
      <c s="35" t="s">
        <v>5</v>
      </c>
      <c s="6" t="s">
        <v>3421</v>
      </c>
      <c s="36" t="s">
        <v>73</v>
      </c>
      <c s="37">
        <v>23</v>
      </c>
      <c s="36">
        <v>0</v>
      </c>
      <c s="36">
        <f>ROUND(G347*H347,6)</f>
      </c>
      <c r="L347" s="38">
        <v>0</v>
      </c>
      <c s="32">
        <f>ROUND(ROUND(L347,2)*ROUND(G347,3),2)</f>
      </c>
      <c s="36" t="s">
        <v>54</v>
      </c>
      <c>
        <f>(M347*21)/100</f>
      </c>
      <c t="s">
        <v>27</v>
      </c>
    </row>
    <row r="348" spans="1:5" ht="12.75">
      <c r="A348" s="35" t="s">
        <v>55</v>
      </c>
      <c r="E348" s="39" t="s">
        <v>3421</v>
      </c>
    </row>
    <row r="349" spans="1:5" ht="12.75">
      <c r="A349" s="35" t="s">
        <v>57</v>
      </c>
      <c r="E349" s="40" t="s">
        <v>5</v>
      </c>
    </row>
    <row r="350" spans="1:5" ht="12.75">
      <c r="A350" t="s">
        <v>58</v>
      </c>
      <c r="E350" s="39" t="s">
        <v>5</v>
      </c>
    </row>
    <row r="351" spans="1:16" ht="12.75">
      <c r="A351" t="s">
        <v>49</v>
      </c>
      <c s="34" t="s">
        <v>1330</v>
      </c>
      <c s="34" t="s">
        <v>3422</v>
      </c>
      <c s="35" t="s">
        <v>5</v>
      </c>
      <c s="6" t="s">
        <v>3423</v>
      </c>
      <c s="36" t="s">
        <v>73</v>
      </c>
      <c s="37">
        <v>1</v>
      </c>
      <c s="36">
        <v>0</v>
      </c>
      <c s="36">
        <f>ROUND(G351*H351,6)</f>
      </c>
      <c r="L351" s="38">
        <v>0</v>
      </c>
      <c s="32">
        <f>ROUND(ROUND(L351,2)*ROUND(G351,3),2)</f>
      </c>
      <c s="36" t="s">
        <v>54</v>
      </c>
      <c>
        <f>(M351*21)/100</f>
      </c>
      <c t="s">
        <v>27</v>
      </c>
    </row>
    <row r="352" spans="1:5" ht="12.75">
      <c r="A352" s="35" t="s">
        <v>55</v>
      </c>
      <c r="E352" s="39" t="s">
        <v>3423</v>
      </c>
    </row>
    <row r="353" spans="1:5" ht="12.75">
      <c r="A353" s="35" t="s">
        <v>57</v>
      </c>
      <c r="E353" s="40" t="s">
        <v>5</v>
      </c>
    </row>
    <row r="354" spans="1:5" ht="12.75">
      <c r="A354" t="s">
        <v>58</v>
      </c>
      <c r="E354" s="39" t="s">
        <v>5</v>
      </c>
    </row>
    <row r="355" spans="1:16" ht="12.75">
      <c r="A355" t="s">
        <v>49</v>
      </c>
      <c s="34" t="s">
        <v>1332</v>
      </c>
      <c s="34" t="s">
        <v>3424</v>
      </c>
      <c s="35" t="s">
        <v>5</v>
      </c>
      <c s="6" t="s">
        <v>3425</v>
      </c>
      <c s="36" t="s">
        <v>73</v>
      </c>
      <c s="37">
        <v>1</v>
      </c>
      <c s="36">
        <v>0</v>
      </c>
      <c s="36">
        <f>ROUND(G355*H355,6)</f>
      </c>
      <c r="L355" s="38">
        <v>0</v>
      </c>
      <c s="32">
        <f>ROUND(ROUND(L355,2)*ROUND(G355,3),2)</f>
      </c>
      <c s="36" t="s">
        <v>54</v>
      </c>
      <c>
        <f>(M355*21)/100</f>
      </c>
      <c t="s">
        <v>27</v>
      </c>
    </row>
    <row r="356" spans="1:5" ht="12.75">
      <c r="A356" s="35" t="s">
        <v>55</v>
      </c>
      <c r="E356" s="39" t="s">
        <v>3425</v>
      </c>
    </row>
    <row r="357" spans="1:5" ht="12.75">
      <c r="A357" s="35" t="s">
        <v>57</v>
      </c>
      <c r="E357" s="40" t="s">
        <v>5</v>
      </c>
    </row>
    <row r="358" spans="1:5" ht="12.75">
      <c r="A358" t="s">
        <v>58</v>
      </c>
      <c r="E358" s="39" t="s">
        <v>5</v>
      </c>
    </row>
    <row r="359" spans="1:16" ht="25.5">
      <c r="A359" t="s">
        <v>49</v>
      </c>
      <c s="34" t="s">
        <v>1334</v>
      </c>
      <c s="34" t="s">
        <v>3426</v>
      </c>
      <c s="35" t="s">
        <v>5</v>
      </c>
      <c s="6" t="s">
        <v>3427</v>
      </c>
      <c s="36" t="s">
        <v>73</v>
      </c>
      <c s="37">
        <v>4</v>
      </c>
      <c s="36">
        <v>0</v>
      </c>
      <c s="36">
        <f>ROUND(G359*H359,6)</f>
      </c>
      <c r="L359" s="38">
        <v>0</v>
      </c>
      <c s="32">
        <f>ROUND(ROUND(L359,2)*ROUND(G359,3),2)</f>
      </c>
      <c s="36" t="s">
        <v>54</v>
      </c>
      <c>
        <f>(M359*21)/100</f>
      </c>
      <c t="s">
        <v>27</v>
      </c>
    </row>
    <row r="360" spans="1:5" ht="25.5">
      <c r="A360" s="35" t="s">
        <v>55</v>
      </c>
      <c r="E360" s="39" t="s">
        <v>3427</v>
      </c>
    </row>
    <row r="361" spans="1:5" ht="12.75">
      <c r="A361" s="35" t="s">
        <v>57</v>
      </c>
      <c r="E361" s="40" t="s">
        <v>5</v>
      </c>
    </row>
    <row r="362" spans="1:5" ht="12.75">
      <c r="A362" t="s">
        <v>58</v>
      </c>
      <c r="E362" s="39" t="s">
        <v>5</v>
      </c>
    </row>
    <row r="363" spans="1:16" ht="12.75">
      <c r="A363" t="s">
        <v>49</v>
      </c>
      <c s="34" t="s">
        <v>1337</v>
      </c>
      <c s="34" t="s">
        <v>3428</v>
      </c>
      <c s="35" t="s">
        <v>5</v>
      </c>
      <c s="6" t="s">
        <v>3429</v>
      </c>
      <c s="36" t="s">
        <v>73</v>
      </c>
      <c s="37">
        <v>8</v>
      </c>
      <c s="36">
        <v>0</v>
      </c>
      <c s="36">
        <f>ROUND(G363*H363,6)</f>
      </c>
      <c r="L363" s="38">
        <v>0</v>
      </c>
      <c s="32">
        <f>ROUND(ROUND(L363,2)*ROUND(G363,3),2)</f>
      </c>
      <c s="36" t="s">
        <v>54</v>
      </c>
      <c>
        <f>(M363*21)/100</f>
      </c>
      <c t="s">
        <v>27</v>
      </c>
    </row>
    <row r="364" spans="1:5" ht="12.75">
      <c r="A364" s="35" t="s">
        <v>55</v>
      </c>
      <c r="E364" s="39" t="s">
        <v>3429</v>
      </c>
    </row>
    <row r="365" spans="1:5" ht="12.75">
      <c r="A365" s="35" t="s">
        <v>57</v>
      </c>
      <c r="E365" s="40" t="s">
        <v>5</v>
      </c>
    </row>
    <row r="366" spans="1:5" ht="12.75">
      <c r="A366" t="s">
        <v>58</v>
      </c>
      <c r="E366" s="39" t="s">
        <v>5</v>
      </c>
    </row>
    <row r="367" spans="1:16" ht="12.75">
      <c r="A367" t="s">
        <v>49</v>
      </c>
      <c s="34" t="s">
        <v>1340</v>
      </c>
      <c s="34" t="s">
        <v>3430</v>
      </c>
      <c s="35" t="s">
        <v>5</v>
      </c>
      <c s="6" t="s">
        <v>3431</v>
      </c>
      <c s="36" t="s">
        <v>73</v>
      </c>
      <c s="37">
        <v>1</v>
      </c>
      <c s="36">
        <v>0</v>
      </c>
      <c s="36">
        <f>ROUND(G367*H367,6)</f>
      </c>
      <c r="L367" s="38">
        <v>0</v>
      </c>
      <c s="32">
        <f>ROUND(ROUND(L367,2)*ROUND(G367,3),2)</f>
      </c>
      <c s="36" t="s">
        <v>54</v>
      </c>
      <c>
        <f>(M367*21)/100</f>
      </c>
      <c t="s">
        <v>27</v>
      </c>
    </row>
    <row r="368" spans="1:5" ht="12.75">
      <c r="A368" s="35" t="s">
        <v>55</v>
      </c>
      <c r="E368" s="39" t="s">
        <v>3431</v>
      </c>
    </row>
    <row r="369" spans="1:5" ht="12.75">
      <c r="A369" s="35" t="s">
        <v>57</v>
      </c>
      <c r="E369" s="40" t="s">
        <v>5</v>
      </c>
    </row>
    <row r="370" spans="1:5" ht="12.75">
      <c r="A370" t="s">
        <v>58</v>
      </c>
      <c r="E370" s="39" t="s">
        <v>5</v>
      </c>
    </row>
    <row r="371" spans="1:16" ht="12.75">
      <c r="A371" t="s">
        <v>49</v>
      </c>
      <c s="34" t="s">
        <v>1342</v>
      </c>
      <c s="34" t="s">
        <v>3432</v>
      </c>
      <c s="35" t="s">
        <v>5</v>
      </c>
      <c s="6" t="s">
        <v>3433</v>
      </c>
      <c s="36" t="s">
        <v>73</v>
      </c>
      <c s="37">
        <v>4</v>
      </c>
      <c s="36">
        <v>0</v>
      </c>
      <c s="36">
        <f>ROUND(G371*H371,6)</f>
      </c>
      <c r="L371" s="38">
        <v>0</v>
      </c>
      <c s="32">
        <f>ROUND(ROUND(L371,2)*ROUND(G371,3),2)</f>
      </c>
      <c s="36" t="s">
        <v>54</v>
      </c>
      <c>
        <f>(M371*21)/100</f>
      </c>
      <c t="s">
        <v>27</v>
      </c>
    </row>
    <row r="372" spans="1:5" ht="12.75">
      <c r="A372" s="35" t="s">
        <v>55</v>
      </c>
      <c r="E372" s="39" t="s">
        <v>3433</v>
      </c>
    </row>
    <row r="373" spans="1:5" ht="12.75">
      <c r="A373" s="35" t="s">
        <v>57</v>
      </c>
      <c r="E373" s="40" t="s">
        <v>5</v>
      </c>
    </row>
    <row r="374" spans="1:5" ht="12.75">
      <c r="A374" t="s">
        <v>58</v>
      </c>
      <c r="E374" s="39" t="s">
        <v>5</v>
      </c>
    </row>
    <row r="375" spans="1:16" ht="12.75">
      <c r="A375" t="s">
        <v>49</v>
      </c>
      <c s="34" t="s">
        <v>1345</v>
      </c>
      <c s="34" t="s">
        <v>3434</v>
      </c>
      <c s="35" t="s">
        <v>5</v>
      </c>
      <c s="6" t="s">
        <v>3435</v>
      </c>
      <c s="36" t="s">
        <v>73</v>
      </c>
      <c s="37">
        <v>150</v>
      </c>
      <c s="36">
        <v>0</v>
      </c>
      <c s="36">
        <f>ROUND(G375*H375,6)</f>
      </c>
      <c r="L375" s="38">
        <v>0</v>
      </c>
      <c s="32">
        <f>ROUND(ROUND(L375,2)*ROUND(G375,3),2)</f>
      </c>
      <c s="36" t="s">
        <v>54</v>
      </c>
      <c>
        <f>(M375*21)/100</f>
      </c>
      <c t="s">
        <v>27</v>
      </c>
    </row>
    <row r="376" spans="1:5" ht="12.75">
      <c r="A376" s="35" t="s">
        <v>55</v>
      </c>
      <c r="E376" s="39" t="s">
        <v>3435</v>
      </c>
    </row>
    <row r="377" spans="1:5" ht="12.75">
      <c r="A377" s="35" t="s">
        <v>57</v>
      </c>
      <c r="E377" s="40" t="s">
        <v>5</v>
      </c>
    </row>
    <row r="378" spans="1:5" ht="12.75">
      <c r="A378" t="s">
        <v>58</v>
      </c>
      <c r="E378" s="39" t="s">
        <v>5</v>
      </c>
    </row>
    <row r="379" spans="1:16" ht="12.75">
      <c r="A379" t="s">
        <v>49</v>
      </c>
      <c s="34" t="s">
        <v>1347</v>
      </c>
      <c s="34" t="s">
        <v>3436</v>
      </c>
      <c s="35" t="s">
        <v>5</v>
      </c>
      <c s="6" t="s">
        <v>3437</v>
      </c>
      <c s="36" t="s">
        <v>73</v>
      </c>
      <c s="37">
        <v>2</v>
      </c>
      <c s="36">
        <v>0</v>
      </c>
      <c s="36">
        <f>ROUND(G379*H379,6)</f>
      </c>
      <c r="L379" s="38">
        <v>0</v>
      </c>
      <c s="32">
        <f>ROUND(ROUND(L379,2)*ROUND(G379,3),2)</f>
      </c>
      <c s="36" t="s">
        <v>54</v>
      </c>
      <c>
        <f>(M379*21)/100</f>
      </c>
      <c t="s">
        <v>27</v>
      </c>
    </row>
    <row r="380" spans="1:5" ht="12.75">
      <c r="A380" s="35" t="s">
        <v>55</v>
      </c>
      <c r="E380" s="39" t="s">
        <v>3437</v>
      </c>
    </row>
    <row r="381" spans="1:5" ht="12.75">
      <c r="A381" s="35" t="s">
        <v>57</v>
      </c>
      <c r="E381" s="40" t="s">
        <v>5</v>
      </c>
    </row>
    <row r="382" spans="1:5" ht="12.75">
      <c r="A382" t="s">
        <v>58</v>
      </c>
      <c r="E382" s="39" t="s">
        <v>5</v>
      </c>
    </row>
    <row r="383" spans="1:16" ht="12.75">
      <c r="A383" t="s">
        <v>49</v>
      </c>
      <c s="34" t="s">
        <v>1350</v>
      </c>
      <c s="34" t="s">
        <v>3438</v>
      </c>
      <c s="35" t="s">
        <v>5</v>
      </c>
      <c s="6" t="s">
        <v>3439</v>
      </c>
      <c s="36" t="s">
        <v>73</v>
      </c>
      <c s="37">
        <v>3</v>
      </c>
      <c s="36">
        <v>0</v>
      </c>
      <c s="36">
        <f>ROUND(G383*H383,6)</f>
      </c>
      <c r="L383" s="38">
        <v>0</v>
      </c>
      <c s="32">
        <f>ROUND(ROUND(L383,2)*ROUND(G383,3),2)</f>
      </c>
      <c s="36" t="s">
        <v>54</v>
      </c>
      <c>
        <f>(M383*21)/100</f>
      </c>
      <c t="s">
        <v>27</v>
      </c>
    </row>
    <row r="384" spans="1:5" ht="12.75">
      <c r="A384" s="35" t="s">
        <v>55</v>
      </c>
      <c r="E384" s="39" t="s">
        <v>3439</v>
      </c>
    </row>
    <row r="385" spans="1:5" ht="12.75">
      <c r="A385" s="35" t="s">
        <v>57</v>
      </c>
      <c r="E385" s="40" t="s">
        <v>5</v>
      </c>
    </row>
    <row r="386" spans="1:5" ht="12.75">
      <c r="A386" t="s">
        <v>58</v>
      </c>
      <c r="E386" s="39" t="s">
        <v>5</v>
      </c>
    </row>
    <row r="387" spans="1:16" ht="12.75">
      <c r="A387" t="s">
        <v>49</v>
      </c>
      <c s="34" t="s">
        <v>1352</v>
      </c>
      <c s="34" t="s">
        <v>3440</v>
      </c>
      <c s="35" t="s">
        <v>5</v>
      </c>
      <c s="6" t="s">
        <v>3441</v>
      </c>
      <c s="36" t="s">
        <v>73</v>
      </c>
      <c s="37">
        <v>3</v>
      </c>
      <c s="36">
        <v>0</v>
      </c>
      <c s="36">
        <f>ROUND(G387*H387,6)</f>
      </c>
      <c r="L387" s="38">
        <v>0</v>
      </c>
      <c s="32">
        <f>ROUND(ROUND(L387,2)*ROUND(G387,3),2)</f>
      </c>
      <c s="36" t="s">
        <v>54</v>
      </c>
      <c>
        <f>(M387*21)/100</f>
      </c>
      <c t="s">
        <v>27</v>
      </c>
    </row>
    <row r="388" spans="1:5" ht="12.75">
      <c r="A388" s="35" t="s">
        <v>55</v>
      </c>
      <c r="E388" s="39" t="s">
        <v>3441</v>
      </c>
    </row>
    <row r="389" spans="1:5" ht="12.75">
      <c r="A389" s="35" t="s">
        <v>57</v>
      </c>
      <c r="E389" s="40" t="s">
        <v>5</v>
      </c>
    </row>
    <row r="390" spans="1:5" ht="12.75">
      <c r="A390" t="s">
        <v>58</v>
      </c>
      <c r="E390" s="39" t="s">
        <v>5</v>
      </c>
    </row>
    <row r="391" spans="1:16" ht="25.5">
      <c r="A391" t="s">
        <v>49</v>
      </c>
      <c s="34" t="s">
        <v>1355</v>
      </c>
      <c s="34" t="s">
        <v>3442</v>
      </c>
      <c s="35" t="s">
        <v>5</v>
      </c>
      <c s="6" t="s">
        <v>3443</v>
      </c>
      <c s="36" t="s">
        <v>64</v>
      </c>
      <c s="37">
        <v>5</v>
      </c>
      <c s="36">
        <v>0</v>
      </c>
      <c s="36">
        <f>ROUND(G391*H391,6)</f>
      </c>
      <c r="L391" s="38">
        <v>0</v>
      </c>
      <c s="32">
        <f>ROUND(ROUND(L391,2)*ROUND(G391,3),2)</f>
      </c>
      <c s="36" t="s">
        <v>54</v>
      </c>
      <c>
        <f>(M391*21)/100</f>
      </c>
      <c t="s">
        <v>27</v>
      </c>
    </row>
    <row r="392" spans="1:5" ht="25.5">
      <c r="A392" s="35" t="s">
        <v>55</v>
      </c>
      <c r="E392" s="39" t="s">
        <v>3443</v>
      </c>
    </row>
    <row r="393" spans="1:5" ht="12.75">
      <c r="A393" s="35" t="s">
        <v>57</v>
      </c>
      <c r="E393" s="40" t="s">
        <v>5</v>
      </c>
    </row>
    <row r="394" spans="1:5" ht="12.75">
      <c r="A394" t="s">
        <v>58</v>
      </c>
      <c r="E394" s="39" t="s">
        <v>5</v>
      </c>
    </row>
    <row r="395" spans="1:16" ht="12.75">
      <c r="A395" t="s">
        <v>49</v>
      </c>
      <c s="34" t="s">
        <v>1357</v>
      </c>
      <c s="34" t="s">
        <v>3444</v>
      </c>
      <c s="35" t="s">
        <v>5</v>
      </c>
      <c s="6" t="s">
        <v>3445</v>
      </c>
      <c s="36" t="s">
        <v>64</v>
      </c>
      <c s="37">
        <v>275</v>
      </c>
      <c s="36">
        <v>0</v>
      </c>
      <c s="36">
        <f>ROUND(G395*H395,6)</f>
      </c>
      <c r="L395" s="38">
        <v>0</v>
      </c>
      <c s="32">
        <f>ROUND(ROUND(L395,2)*ROUND(G395,3),2)</f>
      </c>
      <c s="36" t="s">
        <v>54</v>
      </c>
      <c>
        <f>(M395*21)/100</f>
      </c>
      <c t="s">
        <v>27</v>
      </c>
    </row>
    <row r="396" spans="1:5" ht="12.75">
      <c r="A396" s="35" t="s">
        <v>55</v>
      </c>
      <c r="E396" s="39" t="s">
        <v>3445</v>
      </c>
    </row>
    <row r="397" spans="1:5" ht="12.75">
      <c r="A397" s="35" t="s">
        <v>57</v>
      </c>
      <c r="E397" s="40" t="s">
        <v>5</v>
      </c>
    </row>
    <row r="398" spans="1:5" ht="12.75">
      <c r="A398" t="s">
        <v>58</v>
      </c>
      <c r="E398" s="39" t="s">
        <v>5</v>
      </c>
    </row>
    <row r="399" spans="1:13" ht="12.75">
      <c r="A399" t="s">
        <v>46</v>
      </c>
      <c r="C399" s="31" t="s">
        <v>3446</v>
      </c>
      <c r="E399" s="33" t="s">
        <v>3447</v>
      </c>
      <c r="J399" s="32">
        <f>0</f>
      </c>
      <c s="32">
        <f>0</f>
      </c>
      <c s="32">
        <f>0+L400+L404+L408+L412+L416+L420+L424+L428+L432+L436+L440</f>
      </c>
      <c s="32">
        <f>0+M400+M404+M408+M412+M416+M420+M424+M428+M432+M436+M440</f>
      </c>
    </row>
    <row r="400" spans="1:16" ht="25.5">
      <c r="A400" t="s">
        <v>49</v>
      </c>
      <c s="34" t="s">
        <v>87</v>
      </c>
      <c s="34" t="s">
        <v>108</v>
      </c>
      <c s="35" t="s">
        <v>109</v>
      </c>
      <c s="6" t="s">
        <v>110</v>
      </c>
      <c s="36" t="s">
        <v>111</v>
      </c>
      <c s="37">
        <v>75</v>
      </c>
      <c s="36">
        <v>0</v>
      </c>
      <c s="36">
        <f>ROUND(G400*H400,6)</f>
      </c>
      <c r="L400" s="38">
        <v>0</v>
      </c>
      <c s="32">
        <f>ROUND(ROUND(L400,2)*ROUND(G400,3),2)</f>
      </c>
      <c s="36" t="s">
        <v>104</v>
      </c>
      <c>
        <f>(M400*21)/100</f>
      </c>
      <c t="s">
        <v>27</v>
      </c>
    </row>
    <row r="401" spans="1:5" ht="25.5">
      <c r="A401" s="35" t="s">
        <v>55</v>
      </c>
      <c r="E401" s="39" t="s">
        <v>112</v>
      </c>
    </row>
    <row r="402" spans="1:5" ht="12.75">
      <c r="A402" s="35" t="s">
        <v>57</v>
      </c>
      <c r="E402" s="40" t="s">
        <v>3448</v>
      </c>
    </row>
    <row r="403" spans="1:5" ht="165.75">
      <c r="A403" t="s">
        <v>58</v>
      </c>
      <c r="E403" s="39" t="s">
        <v>114</v>
      </c>
    </row>
    <row r="404" spans="1:16" ht="12.75">
      <c r="A404" t="s">
        <v>49</v>
      </c>
      <c s="34" t="s">
        <v>1360</v>
      </c>
      <c s="34" t="s">
        <v>3449</v>
      </c>
      <c s="35" t="s">
        <v>5</v>
      </c>
      <c s="6" t="s">
        <v>3450</v>
      </c>
      <c s="36" t="s">
        <v>73</v>
      </c>
      <c s="37">
        <v>1</v>
      </c>
      <c s="36">
        <v>0</v>
      </c>
      <c s="36">
        <f>ROUND(G404*H404,6)</f>
      </c>
      <c r="L404" s="38">
        <v>0</v>
      </c>
      <c s="32">
        <f>ROUND(ROUND(L404,2)*ROUND(G404,3),2)</f>
      </c>
      <c s="36" t="s">
        <v>104</v>
      </c>
      <c>
        <f>(M404*21)/100</f>
      </c>
      <c t="s">
        <v>27</v>
      </c>
    </row>
    <row r="405" spans="1:5" ht="12.75">
      <c r="A405" s="35" t="s">
        <v>55</v>
      </c>
      <c r="E405" s="39" t="s">
        <v>3450</v>
      </c>
    </row>
    <row r="406" spans="1:5" ht="12.75">
      <c r="A406" s="35" t="s">
        <v>57</v>
      </c>
      <c r="E406" s="40" t="s">
        <v>5</v>
      </c>
    </row>
    <row r="407" spans="1:5" ht="12.75">
      <c r="A407" t="s">
        <v>58</v>
      </c>
      <c r="E407" s="39" t="s">
        <v>5</v>
      </c>
    </row>
    <row r="408" spans="1:16" ht="12.75">
      <c r="A408" t="s">
        <v>49</v>
      </c>
      <c s="34" t="s">
        <v>1362</v>
      </c>
      <c s="34" t="s">
        <v>3451</v>
      </c>
      <c s="35" t="s">
        <v>5</v>
      </c>
      <c s="6" t="s">
        <v>3452</v>
      </c>
      <c s="36" t="s">
        <v>3453</v>
      </c>
      <c s="37">
        <v>1</v>
      </c>
      <c s="36">
        <v>0</v>
      </c>
      <c s="36">
        <f>ROUND(G408*H408,6)</f>
      </c>
      <c r="L408" s="38">
        <v>0</v>
      </c>
      <c s="32">
        <f>ROUND(ROUND(L408,2)*ROUND(G408,3),2)</f>
      </c>
      <c s="36" t="s">
        <v>54</v>
      </c>
      <c>
        <f>(M408*21)/100</f>
      </c>
      <c t="s">
        <v>27</v>
      </c>
    </row>
    <row r="409" spans="1:5" ht="12.75">
      <c r="A409" s="35" t="s">
        <v>55</v>
      </c>
      <c r="E409" s="39" t="s">
        <v>3452</v>
      </c>
    </row>
    <row r="410" spans="1:5" ht="12.75">
      <c r="A410" s="35" t="s">
        <v>57</v>
      </c>
      <c r="E410" s="40" t="s">
        <v>5</v>
      </c>
    </row>
    <row r="411" spans="1:5" ht="12.75">
      <c r="A411" t="s">
        <v>58</v>
      </c>
      <c r="E411" s="39" t="s">
        <v>5</v>
      </c>
    </row>
    <row r="412" spans="1:16" ht="12.75">
      <c r="A412" t="s">
        <v>49</v>
      </c>
      <c s="34" t="s">
        <v>1365</v>
      </c>
      <c s="34" t="s">
        <v>3454</v>
      </c>
      <c s="35" t="s">
        <v>5</v>
      </c>
      <c s="6" t="s">
        <v>3455</v>
      </c>
      <c s="36" t="s">
        <v>73</v>
      </c>
      <c s="37">
        <v>2</v>
      </c>
      <c s="36">
        <v>0</v>
      </c>
      <c s="36">
        <f>ROUND(G412*H412,6)</f>
      </c>
      <c r="L412" s="38">
        <v>0</v>
      </c>
      <c s="32">
        <f>ROUND(ROUND(L412,2)*ROUND(G412,3),2)</f>
      </c>
      <c s="36" t="s">
        <v>54</v>
      </c>
      <c>
        <f>(M412*21)/100</f>
      </c>
      <c t="s">
        <v>27</v>
      </c>
    </row>
    <row r="413" spans="1:5" ht="12.75">
      <c r="A413" s="35" t="s">
        <v>55</v>
      </c>
      <c r="E413" s="39" t="s">
        <v>3455</v>
      </c>
    </row>
    <row r="414" spans="1:5" ht="12.75">
      <c r="A414" s="35" t="s">
        <v>57</v>
      </c>
      <c r="E414" s="40" t="s">
        <v>5</v>
      </c>
    </row>
    <row r="415" spans="1:5" ht="12.75">
      <c r="A415" t="s">
        <v>58</v>
      </c>
      <c r="E415" s="39" t="s">
        <v>5</v>
      </c>
    </row>
    <row r="416" spans="1:16" ht="12.75">
      <c r="A416" t="s">
        <v>49</v>
      </c>
      <c s="34" t="s">
        <v>1367</v>
      </c>
      <c s="34" t="s">
        <v>3456</v>
      </c>
      <c s="35" t="s">
        <v>5</v>
      </c>
      <c s="6" t="s">
        <v>3457</v>
      </c>
      <c s="36" t="s">
        <v>73</v>
      </c>
      <c s="37">
        <v>1</v>
      </c>
      <c s="36">
        <v>0</v>
      </c>
      <c s="36">
        <f>ROUND(G416*H416,6)</f>
      </c>
      <c r="L416" s="38">
        <v>0</v>
      </c>
      <c s="32">
        <f>ROUND(ROUND(L416,2)*ROUND(G416,3),2)</f>
      </c>
      <c s="36" t="s">
        <v>54</v>
      </c>
      <c>
        <f>(M416*21)/100</f>
      </c>
      <c t="s">
        <v>27</v>
      </c>
    </row>
    <row r="417" spans="1:5" ht="12.75">
      <c r="A417" s="35" t="s">
        <v>55</v>
      </c>
      <c r="E417" s="39" t="s">
        <v>3457</v>
      </c>
    </row>
    <row r="418" spans="1:5" ht="12.75">
      <c r="A418" s="35" t="s">
        <v>57</v>
      </c>
      <c r="E418" s="40" t="s">
        <v>5</v>
      </c>
    </row>
    <row r="419" spans="1:5" ht="12.75">
      <c r="A419" t="s">
        <v>58</v>
      </c>
      <c r="E419" s="39" t="s">
        <v>5</v>
      </c>
    </row>
    <row r="420" spans="1:16" ht="12.75">
      <c r="A420" t="s">
        <v>49</v>
      </c>
      <c s="34" t="s">
        <v>1370</v>
      </c>
      <c s="34" t="s">
        <v>3458</v>
      </c>
      <c s="35" t="s">
        <v>5</v>
      </c>
      <c s="6" t="s">
        <v>3459</v>
      </c>
      <c s="36" t="s">
        <v>73</v>
      </c>
      <c s="37">
        <v>1</v>
      </c>
      <c s="36">
        <v>0</v>
      </c>
      <c s="36">
        <f>ROUND(G420*H420,6)</f>
      </c>
      <c r="L420" s="38">
        <v>0</v>
      </c>
      <c s="32">
        <f>ROUND(ROUND(L420,2)*ROUND(G420,3),2)</f>
      </c>
      <c s="36" t="s">
        <v>54</v>
      </c>
      <c>
        <f>(M420*21)/100</f>
      </c>
      <c t="s">
        <v>27</v>
      </c>
    </row>
    <row r="421" spans="1:5" ht="12.75">
      <c r="A421" s="35" t="s">
        <v>55</v>
      </c>
      <c r="E421" s="39" t="s">
        <v>3459</v>
      </c>
    </row>
    <row r="422" spans="1:5" ht="12.75">
      <c r="A422" s="35" t="s">
        <v>57</v>
      </c>
      <c r="E422" s="40" t="s">
        <v>5</v>
      </c>
    </row>
    <row r="423" spans="1:5" ht="12.75">
      <c r="A423" t="s">
        <v>58</v>
      </c>
      <c r="E423" s="39" t="s">
        <v>5</v>
      </c>
    </row>
    <row r="424" spans="1:16" ht="12.75">
      <c r="A424" t="s">
        <v>49</v>
      </c>
      <c s="34" t="s">
        <v>1372</v>
      </c>
      <c s="34" t="s">
        <v>3460</v>
      </c>
      <c s="35" t="s">
        <v>5</v>
      </c>
      <c s="6" t="s">
        <v>3461</v>
      </c>
      <c s="36" t="s">
        <v>73</v>
      </c>
      <c s="37">
        <v>1</v>
      </c>
      <c s="36">
        <v>0</v>
      </c>
      <c s="36">
        <f>ROUND(G424*H424,6)</f>
      </c>
      <c r="L424" s="38">
        <v>0</v>
      </c>
      <c s="32">
        <f>ROUND(ROUND(L424,2)*ROUND(G424,3),2)</f>
      </c>
      <c s="36" t="s">
        <v>54</v>
      </c>
      <c>
        <f>(M424*21)/100</f>
      </c>
      <c t="s">
        <v>27</v>
      </c>
    </row>
    <row r="425" spans="1:5" ht="12.75">
      <c r="A425" s="35" t="s">
        <v>55</v>
      </c>
      <c r="E425" s="39" t="s">
        <v>3461</v>
      </c>
    </row>
    <row r="426" spans="1:5" ht="12.75">
      <c r="A426" s="35" t="s">
        <v>57</v>
      </c>
      <c r="E426" s="40" t="s">
        <v>5</v>
      </c>
    </row>
    <row r="427" spans="1:5" ht="12.75">
      <c r="A427" t="s">
        <v>58</v>
      </c>
      <c r="E427" s="39" t="s">
        <v>5</v>
      </c>
    </row>
    <row r="428" spans="1:16" ht="12.75">
      <c r="A428" t="s">
        <v>49</v>
      </c>
      <c s="34" t="s">
        <v>1375</v>
      </c>
      <c s="34" t="s">
        <v>3462</v>
      </c>
      <c s="35" t="s">
        <v>5</v>
      </c>
      <c s="6" t="s">
        <v>3463</v>
      </c>
      <c s="36" t="s">
        <v>85</v>
      </c>
      <c s="37">
        <v>40</v>
      </c>
      <c s="36">
        <v>0</v>
      </c>
      <c s="36">
        <f>ROUND(G428*H428,6)</f>
      </c>
      <c r="L428" s="38">
        <v>0</v>
      </c>
      <c s="32">
        <f>ROUND(ROUND(L428,2)*ROUND(G428,3),2)</f>
      </c>
      <c s="36" t="s">
        <v>54</v>
      </c>
      <c>
        <f>(M428*21)/100</f>
      </c>
      <c t="s">
        <v>27</v>
      </c>
    </row>
    <row r="429" spans="1:5" ht="12.75">
      <c r="A429" s="35" t="s">
        <v>55</v>
      </c>
      <c r="E429" s="39" t="s">
        <v>3463</v>
      </c>
    </row>
    <row r="430" spans="1:5" ht="12.75">
      <c r="A430" s="35" t="s">
        <v>57</v>
      </c>
      <c r="E430" s="40" t="s">
        <v>5</v>
      </c>
    </row>
    <row r="431" spans="1:5" ht="12.75">
      <c r="A431" t="s">
        <v>58</v>
      </c>
      <c r="E431" s="39" t="s">
        <v>5</v>
      </c>
    </row>
    <row r="432" spans="1:16" ht="25.5">
      <c r="A432" t="s">
        <v>49</v>
      </c>
      <c s="34" t="s">
        <v>1379</v>
      </c>
      <c s="34" t="s">
        <v>3464</v>
      </c>
      <c s="35" t="s">
        <v>3465</v>
      </c>
      <c s="6" t="s">
        <v>3466</v>
      </c>
      <c s="36" t="s">
        <v>111</v>
      </c>
      <c s="37">
        <v>140</v>
      </c>
      <c s="36">
        <v>0</v>
      </c>
      <c s="36">
        <f>ROUND(G432*H432,6)</f>
      </c>
      <c r="L432" s="38">
        <v>0</v>
      </c>
      <c s="32">
        <f>ROUND(ROUND(L432,2)*ROUND(G432,3),2)</f>
      </c>
      <c s="36" t="s">
        <v>104</v>
      </c>
      <c>
        <f>(M432*21)/100</f>
      </c>
      <c t="s">
        <v>27</v>
      </c>
    </row>
    <row r="433" spans="1:5" ht="25.5">
      <c r="A433" s="35" t="s">
        <v>55</v>
      </c>
      <c r="E433" s="39" t="s">
        <v>112</v>
      </c>
    </row>
    <row r="434" spans="1:5" ht="12.75">
      <c r="A434" s="35" t="s">
        <v>57</v>
      </c>
      <c r="E434" s="40" t="s">
        <v>1480</v>
      </c>
    </row>
    <row r="435" spans="1:5" ht="165.75">
      <c r="A435" t="s">
        <v>58</v>
      </c>
      <c r="E435" s="39" t="s">
        <v>114</v>
      </c>
    </row>
    <row r="436" spans="1:16" ht="25.5">
      <c r="A436" t="s">
        <v>49</v>
      </c>
      <c s="34" t="s">
        <v>1382</v>
      </c>
      <c s="34" t="s">
        <v>543</v>
      </c>
      <c s="35" t="s">
        <v>544</v>
      </c>
      <c s="6" t="s">
        <v>3467</v>
      </c>
      <c s="36" t="s">
        <v>111</v>
      </c>
      <c s="37">
        <v>25</v>
      </c>
      <c s="36">
        <v>0</v>
      </c>
      <c s="36">
        <f>ROUND(G436*H436,6)</f>
      </c>
      <c r="L436" s="38">
        <v>0</v>
      </c>
      <c s="32">
        <f>ROUND(ROUND(L436,2)*ROUND(G436,3),2)</f>
      </c>
      <c s="36" t="s">
        <v>104</v>
      </c>
      <c>
        <f>(M436*21)/100</f>
      </c>
      <c t="s">
        <v>27</v>
      </c>
    </row>
    <row r="437" spans="1:5" ht="25.5">
      <c r="A437" s="35" t="s">
        <v>55</v>
      </c>
      <c r="E437" s="39" t="s">
        <v>112</v>
      </c>
    </row>
    <row r="438" spans="1:5" ht="12.75">
      <c r="A438" s="35" t="s">
        <v>57</v>
      </c>
      <c r="E438" s="40" t="s">
        <v>3468</v>
      </c>
    </row>
    <row r="439" spans="1:5" ht="165.75">
      <c r="A439" t="s">
        <v>58</v>
      </c>
      <c r="E439" s="39" t="s">
        <v>114</v>
      </c>
    </row>
    <row r="440" spans="1:16" ht="25.5">
      <c r="A440" t="s">
        <v>49</v>
      </c>
      <c s="34" t="s">
        <v>1385</v>
      </c>
      <c s="34" t="s">
        <v>3469</v>
      </c>
      <c s="35" t="s">
        <v>3470</v>
      </c>
      <c s="6" t="s">
        <v>3471</v>
      </c>
      <c s="36" t="s">
        <v>111</v>
      </c>
      <c s="37">
        <v>1</v>
      </c>
      <c s="36">
        <v>0</v>
      </c>
      <c s="36">
        <f>ROUND(G440*H440,6)</f>
      </c>
      <c r="L440" s="38">
        <v>0</v>
      </c>
      <c s="32">
        <f>ROUND(ROUND(L440,2)*ROUND(G440,3),2)</f>
      </c>
      <c s="36" t="s">
        <v>104</v>
      </c>
      <c>
        <f>(M440*21)/100</f>
      </c>
      <c t="s">
        <v>27</v>
      </c>
    </row>
    <row r="441" spans="1:5" ht="25.5">
      <c r="A441" s="35" t="s">
        <v>55</v>
      </c>
      <c r="E441" s="39" t="s">
        <v>112</v>
      </c>
    </row>
    <row r="442" spans="1:5" ht="12.75">
      <c r="A442" s="35" t="s">
        <v>57</v>
      </c>
      <c r="E442" s="40" t="s">
        <v>1670</v>
      </c>
    </row>
    <row r="443" spans="1:5" ht="165.75">
      <c r="A443" t="s">
        <v>58</v>
      </c>
      <c r="E443" s="39" t="s">
        <v>1520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3472</v>
      </c>
      <c s="41">
        <f>Rekapitulace!C41</f>
      </c>
      <c s="20" t="s">
        <v>0</v>
      </c>
      <c t="s">
        <v>23</v>
      </c>
      <c t="s">
        <v>27</v>
      </c>
    </row>
    <row r="4" spans="1:16" ht="32" customHeight="1">
      <c r="A4" s="24" t="s">
        <v>20</v>
      </c>
      <c s="25" t="s">
        <v>28</v>
      </c>
      <c s="27" t="s">
        <v>3472</v>
      </c>
      <c r="E4" s="26" t="s">
        <v>3473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3476</v>
      </c>
      <c r="E8" s="30" t="s">
        <v>3475</v>
      </c>
      <c r="J8" s="29">
        <f>0+J9+J38+J59+J76</f>
      </c>
      <c s="29">
        <f>0+K9+K38+K59+K76</f>
      </c>
      <c s="29">
        <f>0+L9+L38+L59+L76</f>
      </c>
      <c s="29">
        <f>0+M9+M38+M59+M76</f>
      </c>
    </row>
    <row r="9" spans="1:13" ht="12.75">
      <c r="A9" t="s">
        <v>46</v>
      </c>
      <c r="C9" s="31" t="s">
        <v>50</v>
      </c>
      <c r="E9" s="33" t="s">
        <v>694</v>
      </c>
      <c r="J9" s="32">
        <f>0</f>
      </c>
      <c s="32">
        <f>0</f>
      </c>
      <c s="32">
        <f>0+L10+L14+L18+L22+L26+L30+L34</f>
      </c>
      <c s="32">
        <f>0+M10+M14+M18+M22+M26+M30+M34</f>
      </c>
    </row>
    <row r="10" spans="1:16" ht="12.75">
      <c r="A10" t="s">
        <v>49</v>
      </c>
      <c s="34" t="s">
        <v>50</v>
      </c>
      <c s="34" t="s">
        <v>3477</v>
      </c>
      <c s="35" t="s">
        <v>5</v>
      </c>
      <c s="6" t="s">
        <v>3478</v>
      </c>
      <c s="36" t="s">
        <v>53</v>
      </c>
      <c s="37">
        <v>37</v>
      </c>
      <c s="36">
        <v>0</v>
      </c>
      <c s="36">
        <f>ROUND(G10*H10,6)</f>
      </c>
      <c r="L10" s="38">
        <v>0</v>
      </c>
      <c s="32">
        <f>ROUND(ROUND(L10,2)*ROUND(G10,3),2)</f>
      </c>
      <c s="36" t="s">
        <v>54</v>
      </c>
      <c>
        <f>(M10*21)/100</f>
      </c>
      <c t="s">
        <v>27</v>
      </c>
    </row>
    <row r="11" spans="1:5" ht="12.75">
      <c r="A11" s="35" t="s">
        <v>55</v>
      </c>
      <c r="E11" s="39" t="s">
        <v>3478</v>
      </c>
    </row>
    <row r="12" spans="1:5" ht="12.75">
      <c r="A12" s="35" t="s">
        <v>57</v>
      </c>
      <c r="E12" s="40" t="s">
        <v>5</v>
      </c>
    </row>
    <row r="13" spans="1:5" ht="242.25">
      <c r="A13" t="s">
        <v>58</v>
      </c>
      <c r="E13" s="39" t="s">
        <v>3479</v>
      </c>
    </row>
    <row r="14" spans="1:16" ht="12.75">
      <c r="A14" t="s">
        <v>49</v>
      </c>
      <c s="34" t="s">
        <v>27</v>
      </c>
      <c s="34" t="s">
        <v>3480</v>
      </c>
      <c s="35" t="s">
        <v>5</v>
      </c>
      <c s="6" t="s">
        <v>3481</v>
      </c>
      <c s="36" t="s">
        <v>53</v>
      </c>
      <c s="37">
        <v>37</v>
      </c>
      <c s="36">
        <v>0</v>
      </c>
      <c s="36">
        <f>ROUND(G14*H14,6)</f>
      </c>
      <c r="L14" s="38">
        <v>0</v>
      </c>
      <c s="32">
        <f>ROUND(ROUND(L14,2)*ROUND(G14,3),2)</f>
      </c>
      <c s="36" t="s">
        <v>54</v>
      </c>
      <c>
        <f>(M14*21)/100</f>
      </c>
      <c t="s">
        <v>27</v>
      </c>
    </row>
    <row r="15" spans="1:5" ht="12.75">
      <c r="A15" s="35" t="s">
        <v>55</v>
      </c>
      <c r="E15" s="39" t="s">
        <v>3481</v>
      </c>
    </row>
    <row r="16" spans="1:5" ht="12.75">
      <c r="A16" s="35" t="s">
        <v>57</v>
      </c>
      <c r="E16" s="40" t="s">
        <v>5</v>
      </c>
    </row>
    <row r="17" spans="1:5" ht="165.75">
      <c r="A17" t="s">
        <v>58</v>
      </c>
      <c r="E17" s="39" t="s">
        <v>3482</v>
      </c>
    </row>
    <row r="18" spans="1:16" ht="12.75">
      <c r="A18" t="s">
        <v>49</v>
      </c>
      <c s="34" t="s">
        <v>26</v>
      </c>
      <c s="34" t="s">
        <v>3480</v>
      </c>
      <c s="35" t="s">
        <v>50</v>
      </c>
      <c s="6" t="s">
        <v>3483</v>
      </c>
      <c s="36" t="s">
        <v>681</v>
      </c>
      <c s="37">
        <v>91</v>
      </c>
      <c s="36">
        <v>0</v>
      </c>
      <c s="36">
        <f>ROUND(G18*H18,6)</f>
      </c>
      <c r="L18" s="38">
        <v>0</v>
      </c>
      <c s="32">
        <f>ROUND(ROUND(L18,2)*ROUND(G18,3),2)</f>
      </c>
      <c s="36" t="s">
        <v>54</v>
      </c>
      <c>
        <f>(M18*21)/100</f>
      </c>
      <c t="s">
        <v>27</v>
      </c>
    </row>
    <row r="19" spans="1:5" ht="12.75">
      <c r="A19" s="35" t="s">
        <v>55</v>
      </c>
      <c r="E19" s="39" t="s">
        <v>3483</v>
      </c>
    </row>
    <row r="20" spans="1:5" ht="25.5">
      <c r="A20" s="35" t="s">
        <v>57</v>
      </c>
      <c r="E20" s="40" t="s">
        <v>3484</v>
      </c>
    </row>
    <row r="21" spans="1:5" ht="51">
      <c r="A21" t="s">
        <v>58</v>
      </c>
      <c r="E21" s="39" t="s">
        <v>3485</v>
      </c>
    </row>
    <row r="22" spans="1:16" ht="25.5">
      <c r="A22" t="s">
        <v>49</v>
      </c>
      <c s="34" t="s">
        <v>66</v>
      </c>
      <c s="34" t="s">
        <v>728</v>
      </c>
      <c s="35" t="s">
        <v>729</v>
      </c>
      <c s="6" t="s">
        <v>730</v>
      </c>
      <c s="36" t="s">
        <v>111</v>
      </c>
      <c s="37">
        <v>3.7</v>
      </c>
      <c s="36">
        <v>0</v>
      </c>
      <c s="36">
        <f>ROUND(G22*H22,6)</f>
      </c>
      <c r="L22" s="38">
        <v>0</v>
      </c>
      <c s="32">
        <f>ROUND(ROUND(L22,2)*ROUND(G22,3),2)</f>
      </c>
      <c s="36" t="s">
        <v>104</v>
      </c>
      <c>
        <f>(M22*21)/100</f>
      </c>
      <c t="s">
        <v>27</v>
      </c>
    </row>
    <row r="23" spans="1:5" ht="25.5">
      <c r="A23" s="35" t="s">
        <v>55</v>
      </c>
      <c r="E23" s="39" t="s">
        <v>112</v>
      </c>
    </row>
    <row r="24" spans="1:5" ht="12.75">
      <c r="A24" s="35" t="s">
        <v>57</v>
      </c>
      <c r="E24" s="40" t="s">
        <v>3486</v>
      </c>
    </row>
    <row r="25" spans="1:5" ht="165.75">
      <c r="A25" t="s">
        <v>58</v>
      </c>
      <c r="E25" s="39" t="s">
        <v>114</v>
      </c>
    </row>
    <row r="26" spans="1:16" ht="25.5">
      <c r="A26" t="s">
        <v>49</v>
      </c>
      <c s="34" t="s">
        <v>70</v>
      </c>
      <c s="34" t="s">
        <v>543</v>
      </c>
      <c s="35" t="s">
        <v>544</v>
      </c>
      <c s="6" t="s">
        <v>3467</v>
      </c>
      <c s="36" t="s">
        <v>111</v>
      </c>
      <c s="37">
        <v>0.1</v>
      </c>
      <c s="36">
        <v>0</v>
      </c>
      <c s="36">
        <f>ROUND(G26*H26,6)</f>
      </c>
      <c r="L26" s="38">
        <v>0</v>
      </c>
      <c s="32">
        <f>ROUND(ROUND(L26,2)*ROUND(G26,3),2)</f>
      </c>
      <c s="36" t="s">
        <v>104</v>
      </c>
      <c>
        <f>(M26*21)/100</f>
      </c>
      <c t="s">
        <v>27</v>
      </c>
    </row>
    <row r="27" spans="1:5" ht="25.5">
      <c r="A27" s="35" t="s">
        <v>55</v>
      </c>
      <c r="E27" s="39" t="s">
        <v>112</v>
      </c>
    </row>
    <row r="28" spans="1:5" ht="12.75">
      <c r="A28" s="35" t="s">
        <v>57</v>
      </c>
      <c r="E28" s="40" t="s">
        <v>305</v>
      </c>
    </row>
    <row r="29" spans="1:5" ht="165.75">
      <c r="A29" t="s">
        <v>58</v>
      </c>
      <c r="E29" s="39" t="s">
        <v>114</v>
      </c>
    </row>
    <row r="30" spans="1:16" ht="38.25">
      <c r="A30" t="s">
        <v>49</v>
      </c>
      <c s="34" t="s">
        <v>76</v>
      </c>
      <c s="34" t="s">
        <v>1516</v>
      </c>
      <c s="35" t="s">
        <v>1517</v>
      </c>
      <c s="6" t="s">
        <v>1518</v>
      </c>
      <c s="36" t="s">
        <v>111</v>
      </c>
      <c s="37">
        <v>0.3</v>
      </c>
      <c s="36">
        <v>0</v>
      </c>
      <c s="36">
        <f>ROUND(G30*H30,6)</f>
      </c>
      <c r="L30" s="38">
        <v>0</v>
      </c>
      <c s="32">
        <f>ROUND(ROUND(L30,2)*ROUND(G30,3),2)</f>
      </c>
      <c s="36" t="s">
        <v>104</v>
      </c>
      <c>
        <f>(M30*21)/100</f>
      </c>
      <c t="s">
        <v>27</v>
      </c>
    </row>
    <row r="31" spans="1:5" ht="25.5">
      <c r="A31" s="35" t="s">
        <v>55</v>
      </c>
      <c r="E31" s="39" t="s">
        <v>112</v>
      </c>
    </row>
    <row r="32" spans="1:5" ht="25.5">
      <c r="A32" s="35" t="s">
        <v>57</v>
      </c>
      <c r="E32" s="40" t="s">
        <v>3487</v>
      </c>
    </row>
    <row r="33" spans="1:5" ht="165.75">
      <c r="A33" t="s">
        <v>58</v>
      </c>
      <c r="E33" s="39" t="s">
        <v>1520</v>
      </c>
    </row>
    <row r="34" spans="1:16" ht="25.5">
      <c r="A34" t="s">
        <v>49</v>
      </c>
      <c s="34" t="s">
        <v>79</v>
      </c>
      <c s="34" t="s">
        <v>205</v>
      </c>
      <c s="35" t="s">
        <v>206</v>
      </c>
      <c s="6" t="s">
        <v>207</v>
      </c>
      <c s="36" t="s">
        <v>111</v>
      </c>
      <c s="37">
        <v>0.1</v>
      </c>
      <c s="36">
        <v>0</v>
      </c>
      <c s="36">
        <f>ROUND(G34*H34,6)</f>
      </c>
      <c r="L34" s="38">
        <v>0</v>
      </c>
      <c s="32">
        <f>ROUND(ROUND(L34,2)*ROUND(G34,3),2)</f>
      </c>
      <c s="36" t="s">
        <v>104</v>
      </c>
      <c>
        <f>(M34*21)/100</f>
      </c>
      <c t="s">
        <v>27</v>
      </c>
    </row>
    <row r="35" spans="1:5" ht="25.5">
      <c r="A35" s="35" t="s">
        <v>55</v>
      </c>
      <c r="E35" s="39" t="s">
        <v>112</v>
      </c>
    </row>
    <row r="36" spans="1:5" ht="12.75">
      <c r="A36" s="35" t="s">
        <v>57</v>
      </c>
      <c r="E36" s="40" t="s">
        <v>305</v>
      </c>
    </row>
    <row r="37" spans="1:5" ht="280.5">
      <c r="A37" t="s">
        <v>58</v>
      </c>
      <c r="E37" s="39" t="s">
        <v>300</v>
      </c>
    </row>
    <row r="38" spans="1:13" ht="12.75">
      <c r="A38" t="s">
        <v>46</v>
      </c>
      <c r="C38" s="31" t="s">
        <v>1297</v>
      </c>
      <c r="E38" s="33" t="s">
        <v>3488</v>
      </c>
      <c r="J38" s="32">
        <f>0</f>
      </c>
      <c s="32">
        <f>0</f>
      </c>
      <c s="32">
        <f>0+L39+L43+L47+L51+L55</f>
      </c>
      <c s="32">
        <f>0+M39+M43+M47+M51+M55</f>
      </c>
    </row>
    <row r="39" spans="1:16" ht="25.5">
      <c r="A39" t="s">
        <v>49</v>
      </c>
      <c s="34" t="s">
        <v>82</v>
      </c>
      <c s="34" t="s">
        <v>3489</v>
      </c>
      <c s="35" t="s">
        <v>5</v>
      </c>
      <c s="6" t="s">
        <v>3490</v>
      </c>
      <c s="36" t="s">
        <v>69</v>
      </c>
      <c s="37">
        <v>2</v>
      </c>
      <c s="36">
        <v>0</v>
      </c>
      <c s="36">
        <f>ROUND(G39*H39,6)</f>
      </c>
      <c r="L39" s="38">
        <v>0</v>
      </c>
      <c s="32">
        <f>ROUND(ROUND(L39,2)*ROUND(G39,3),2)</f>
      </c>
      <c s="36" t="s">
        <v>54</v>
      </c>
      <c>
        <f>(M39*21)/100</f>
      </c>
      <c t="s">
        <v>27</v>
      </c>
    </row>
    <row r="40" spans="1:5" ht="25.5">
      <c r="A40" s="35" t="s">
        <v>55</v>
      </c>
      <c r="E40" s="39" t="s">
        <v>3490</v>
      </c>
    </row>
    <row r="41" spans="1:5" ht="12.75">
      <c r="A41" s="35" t="s">
        <v>57</v>
      </c>
      <c r="E41" s="40" t="s">
        <v>5</v>
      </c>
    </row>
    <row r="42" spans="1:5" ht="25.5">
      <c r="A42" t="s">
        <v>58</v>
      </c>
      <c r="E42" s="39" t="s">
        <v>3491</v>
      </c>
    </row>
    <row r="43" spans="1:16" ht="12.75">
      <c r="A43" t="s">
        <v>49</v>
      </c>
      <c s="34" t="s">
        <v>87</v>
      </c>
      <c s="34" t="s">
        <v>3492</v>
      </c>
      <c s="35" t="s">
        <v>5</v>
      </c>
      <c s="6" t="s">
        <v>3493</v>
      </c>
      <c s="36" t="s">
        <v>64</v>
      </c>
      <c s="37">
        <v>130</v>
      </c>
      <c s="36">
        <v>0</v>
      </c>
      <c s="36">
        <f>ROUND(G43*H43,6)</f>
      </c>
      <c r="L43" s="38">
        <v>0</v>
      </c>
      <c s="32">
        <f>ROUND(ROUND(L43,2)*ROUND(G43,3),2)</f>
      </c>
      <c s="36" t="s">
        <v>54</v>
      </c>
      <c>
        <f>(M43*21)/100</f>
      </c>
      <c t="s">
        <v>27</v>
      </c>
    </row>
    <row r="44" spans="1:5" ht="12.75">
      <c r="A44" s="35" t="s">
        <v>55</v>
      </c>
      <c r="E44" s="39" t="s">
        <v>3493</v>
      </c>
    </row>
    <row r="45" spans="1:5" ht="12.75">
      <c r="A45" s="35" t="s">
        <v>57</v>
      </c>
      <c r="E45" s="40" t="s">
        <v>5</v>
      </c>
    </row>
    <row r="46" spans="1:5" ht="51">
      <c r="A46" t="s">
        <v>58</v>
      </c>
      <c r="E46" s="39" t="s">
        <v>3494</v>
      </c>
    </row>
    <row r="47" spans="1:16" ht="12.75">
      <c r="A47" t="s">
        <v>49</v>
      </c>
      <c s="34" t="s">
        <v>91</v>
      </c>
      <c s="34" t="s">
        <v>3495</v>
      </c>
      <c s="35" t="s">
        <v>5</v>
      </c>
      <c s="6" t="s">
        <v>3496</v>
      </c>
      <c s="36" t="s">
        <v>64</v>
      </c>
      <c s="37">
        <v>130</v>
      </c>
      <c s="36">
        <v>0</v>
      </c>
      <c s="36">
        <f>ROUND(G47*H47,6)</f>
      </c>
      <c r="L47" s="38">
        <v>0</v>
      </c>
      <c s="32">
        <f>ROUND(ROUND(L47,2)*ROUND(G47,3),2)</f>
      </c>
      <c s="36" t="s">
        <v>54</v>
      </c>
      <c>
        <f>(M47*21)/100</f>
      </c>
      <c t="s">
        <v>27</v>
      </c>
    </row>
    <row r="48" spans="1:5" ht="12.75">
      <c r="A48" s="35" t="s">
        <v>55</v>
      </c>
      <c r="E48" s="39" t="s">
        <v>3496</v>
      </c>
    </row>
    <row r="49" spans="1:5" ht="12.75">
      <c r="A49" s="35" t="s">
        <v>57</v>
      </c>
      <c r="E49" s="40" t="s">
        <v>5</v>
      </c>
    </row>
    <row r="50" spans="1:5" ht="76.5">
      <c r="A50" t="s">
        <v>58</v>
      </c>
      <c r="E50" s="39" t="s">
        <v>3497</v>
      </c>
    </row>
    <row r="51" spans="1:16" ht="25.5">
      <c r="A51" t="s">
        <v>49</v>
      </c>
      <c s="34" t="s">
        <v>94</v>
      </c>
      <c s="34" t="s">
        <v>3498</v>
      </c>
      <c s="35" t="s">
        <v>5</v>
      </c>
      <c s="6" t="s">
        <v>3499</v>
      </c>
      <c s="36" t="s">
        <v>64</v>
      </c>
      <c s="37">
        <v>130</v>
      </c>
      <c s="36">
        <v>0</v>
      </c>
      <c s="36">
        <f>ROUND(G51*H51,6)</f>
      </c>
      <c r="L51" s="38">
        <v>0</v>
      </c>
      <c s="32">
        <f>ROUND(ROUND(L51,2)*ROUND(G51,3),2)</f>
      </c>
      <c s="36" t="s">
        <v>54</v>
      </c>
      <c>
        <f>(M51*21)/100</f>
      </c>
      <c t="s">
        <v>27</v>
      </c>
    </row>
    <row r="52" spans="1:5" ht="25.5">
      <c r="A52" s="35" t="s">
        <v>55</v>
      </c>
      <c r="E52" s="39" t="s">
        <v>3499</v>
      </c>
    </row>
    <row r="53" spans="1:5" ht="12.75">
      <c r="A53" s="35" t="s">
        <v>57</v>
      </c>
      <c r="E53" s="40" t="s">
        <v>5</v>
      </c>
    </row>
    <row r="54" spans="1:5" ht="76.5">
      <c r="A54" t="s">
        <v>58</v>
      </c>
      <c r="E54" s="39" t="s">
        <v>3497</v>
      </c>
    </row>
    <row r="55" spans="1:16" ht="12.75">
      <c r="A55" t="s">
        <v>49</v>
      </c>
      <c s="34" t="s">
        <v>98</v>
      </c>
      <c s="34" t="s">
        <v>191</v>
      </c>
      <c s="35" t="s">
        <v>192</v>
      </c>
      <c s="6" t="s">
        <v>193</v>
      </c>
      <c s="36" t="s">
        <v>111</v>
      </c>
      <c s="37">
        <v>0.1</v>
      </c>
      <c s="36">
        <v>0</v>
      </c>
      <c s="36">
        <f>ROUND(G55*H55,6)</f>
      </c>
      <c r="L55" s="38">
        <v>0</v>
      </c>
      <c s="32">
        <f>ROUND(ROUND(L55,2)*ROUND(G55,3),2)</f>
      </c>
      <c s="36" t="s">
        <v>104</v>
      </c>
      <c>
        <f>(M55*21)/100</f>
      </c>
      <c t="s">
        <v>27</v>
      </c>
    </row>
    <row r="56" spans="1:5" ht="25.5">
      <c r="A56" s="35" t="s">
        <v>55</v>
      </c>
      <c r="E56" s="39" t="s">
        <v>112</v>
      </c>
    </row>
    <row r="57" spans="1:5" ht="12.75">
      <c r="A57" s="35" t="s">
        <v>57</v>
      </c>
      <c r="E57" s="40" t="s">
        <v>305</v>
      </c>
    </row>
    <row r="58" spans="1:5" ht="127.5">
      <c r="A58" t="s">
        <v>58</v>
      </c>
      <c r="E58" s="39" t="s">
        <v>195</v>
      </c>
    </row>
    <row r="59" spans="1:13" ht="12.75">
      <c r="A59" t="s">
        <v>46</v>
      </c>
      <c r="C59" s="31" t="s">
        <v>3500</v>
      </c>
      <c r="E59" s="33" t="s">
        <v>3501</v>
      </c>
      <c r="J59" s="32">
        <f>0</f>
      </c>
      <c s="32">
        <f>0</f>
      </c>
      <c s="32">
        <f>0+L60+L64+L68+L72</f>
      </c>
      <c s="32">
        <f>0+M60+M64+M68+M72</f>
      </c>
    </row>
    <row r="60" spans="1:16" ht="25.5">
      <c r="A60" t="s">
        <v>49</v>
      </c>
      <c s="34" t="s">
        <v>101</v>
      </c>
      <c s="34" t="s">
        <v>399</v>
      </c>
      <c s="35" t="s">
        <v>5</v>
      </c>
      <c s="6" t="s">
        <v>400</v>
      </c>
      <c s="36" t="s">
        <v>69</v>
      </c>
      <c s="37">
        <v>1</v>
      </c>
      <c s="36">
        <v>0</v>
      </c>
      <c s="36">
        <f>ROUND(G60*H60,6)</f>
      </c>
      <c r="L60" s="38">
        <v>0</v>
      </c>
      <c s="32">
        <f>ROUND(ROUND(L60,2)*ROUND(G60,3),2)</f>
      </c>
      <c s="36" t="s">
        <v>54</v>
      </c>
      <c>
        <f>(M60*21)/100</f>
      </c>
      <c t="s">
        <v>27</v>
      </c>
    </row>
    <row r="61" spans="1:5" ht="25.5">
      <c r="A61" s="35" t="s">
        <v>55</v>
      </c>
      <c r="E61" s="39" t="s">
        <v>400</v>
      </c>
    </row>
    <row r="62" spans="1:5" ht="12.75">
      <c r="A62" s="35" t="s">
        <v>57</v>
      </c>
      <c r="E62" s="40" t="s">
        <v>5</v>
      </c>
    </row>
    <row r="63" spans="1:5" ht="63.75">
      <c r="A63" t="s">
        <v>58</v>
      </c>
      <c r="E63" s="39" t="s">
        <v>3502</v>
      </c>
    </row>
    <row r="64" spans="1:16" ht="25.5">
      <c r="A64" t="s">
        <v>49</v>
      </c>
      <c s="34" t="s">
        <v>107</v>
      </c>
      <c s="34" t="s">
        <v>3503</v>
      </c>
      <c s="35" t="s">
        <v>5</v>
      </c>
      <c s="6" t="s">
        <v>3504</v>
      </c>
      <c s="36" t="s">
        <v>69</v>
      </c>
      <c s="37">
        <v>1</v>
      </c>
      <c s="36">
        <v>0</v>
      </c>
      <c s="36">
        <f>ROUND(G64*H64,6)</f>
      </c>
      <c r="L64" s="38">
        <v>0</v>
      </c>
      <c s="32">
        <f>ROUND(ROUND(L64,2)*ROUND(G64,3),2)</f>
      </c>
      <c s="36" t="s">
        <v>54</v>
      </c>
      <c>
        <f>(M64*21)/100</f>
      </c>
      <c t="s">
        <v>27</v>
      </c>
    </row>
    <row r="65" spans="1:5" ht="25.5">
      <c r="A65" s="35" t="s">
        <v>55</v>
      </c>
      <c r="E65" s="39" t="s">
        <v>3504</v>
      </c>
    </row>
    <row r="66" spans="1:5" ht="12.75">
      <c r="A66" s="35" t="s">
        <v>57</v>
      </c>
      <c r="E66" s="40" t="s">
        <v>5</v>
      </c>
    </row>
    <row r="67" spans="1:5" ht="38.25">
      <c r="A67" t="s">
        <v>58</v>
      </c>
      <c r="E67" s="39" t="s">
        <v>3505</v>
      </c>
    </row>
    <row r="68" spans="1:16" ht="12.75">
      <c r="A68" t="s">
        <v>49</v>
      </c>
      <c s="34" t="s">
        <v>159</v>
      </c>
      <c s="34" t="s">
        <v>229</v>
      </c>
      <c s="35" t="s">
        <v>5</v>
      </c>
      <c s="6" t="s">
        <v>230</v>
      </c>
      <c s="36" t="s">
        <v>85</v>
      </c>
      <c s="37">
        <v>2</v>
      </c>
      <c s="36">
        <v>0</v>
      </c>
      <c s="36">
        <f>ROUND(G68*H68,6)</f>
      </c>
      <c r="L68" s="38">
        <v>0</v>
      </c>
      <c s="32">
        <f>ROUND(ROUND(L68,2)*ROUND(G68,3),2)</f>
      </c>
      <c s="36" t="s">
        <v>54</v>
      </c>
      <c>
        <f>(M68*21)/100</f>
      </c>
      <c t="s">
        <v>27</v>
      </c>
    </row>
    <row r="69" spans="1:5" ht="12.75">
      <c r="A69" s="35" t="s">
        <v>55</v>
      </c>
      <c r="E69" s="39" t="s">
        <v>230</v>
      </c>
    </row>
    <row r="70" spans="1:5" ht="12.75">
      <c r="A70" s="35" t="s">
        <v>57</v>
      </c>
      <c r="E70" s="40" t="s">
        <v>5</v>
      </c>
    </row>
    <row r="71" spans="1:5" ht="38.25">
      <c r="A71" t="s">
        <v>58</v>
      </c>
      <c r="E71" s="39" t="s">
        <v>231</v>
      </c>
    </row>
    <row r="72" spans="1:16" ht="12.75">
      <c r="A72" t="s">
        <v>49</v>
      </c>
      <c s="34" t="s">
        <v>163</v>
      </c>
      <c s="34" t="s">
        <v>534</v>
      </c>
      <c s="35" t="s">
        <v>5</v>
      </c>
      <c s="6" t="s">
        <v>535</v>
      </c>
      <c s="36" t="s">
        <v>85</v>
      </c>
      <c s="37">
        <v>2</v>
      </c>
      <c s="36">
        <v>0</v>
      </c>
      <c s="36">
        <f>ROUND(G72*H72,6)</f>
      </c>
      <c r="L72" s="38">
        <v>0</v>
      </c>
      <c s="32">
        <f>ROUND(ROUND(L72,2)*ROUND(G72,3),2)</f>
      </c>
      <c s="36" t="s">
        <v>54</v>
      </c>
      <c>
        <f>(M72*21)/100</f>
      </c>
      <c t="s">
        <v>27</v>
      </c>
    </row>
    <row r="73" spans="1:5" ht="12.75">
      <c r="A73" s="35" t="s">
        <v>55</v>
      </c>
      <c r="E73" s="39" t="s">
        <v>535</v>
      </c>
    </row>
    <row r="74" spans="1:5" ht="12.75">
      <c r="A74" s="35" t="s">
        <v>57</v>
      </c>
      <c r="E74" s="40" t="s">
        <v>5</v>
      </c>
    </row>
    <row r="75" spans="1:5" ht="38.25">
      <c r="A75" t="s">
        <v>58</v>
      </c>
      <c r="E75" s="39" t="s">
        <v>3506</v>
      </c>
    </row>
    <row r="76" spans="1:13" ht="12.75">
      <c r="A76" t="s">
        <v>46</v>
      </c>
      <c r="C76" s="31" t="s">
        <v>1312</v>
      </c>
      <c r="E76" s="33" t="s">
        <v>1980</v>
      </c>
      <c r="J76" s="32">
        <f>0</f>
      </c>
      <c s="32">
        <f>0</f>
      </c>
      <c s="32">
        <f>0+L77+L81+L85+L89+L93+L97</f>
      </c>
      <c s="32">
        <f>0+M77+M81+M85+M89+M93+M97</f>
      </c>
    </row>
    <row r="77" spans="1:16" ht="12.75">
      <c r="A77" t="s">
        <v>49</v>
      </c>
      <c s="34" t="s">
        <v>167</v>
      </c>
      <c s="34" t="s">
        <v>3507</v>
      </c>
      <c s="35" t="s">
        <v>5</v>
      </c>
      <c s="6" t="s">
        <v>3508</v>
      </c>
      <c s="36" t="s">
        <v>64</v>
      </c>
      <c s="37">
        <v>250</v>
      </c>
      <c s="36">
        <v>0</v>
      </c>
      <c s="36">
        <f>ROUND(G77*H77,6)</f>
      </c>
      <c r="L77" s="38">
        <v>0</v>
      </c>
      <c s="32">
        <f>ROUND(ROUND(L77,2)*ROUND(G77,3),2)</f>
      </c>
      <c s="36" t="s">
        <v>54</v>
      </c>
      <c>
        <f>(M77*21)/100</f>
      </c>
      <c t="s">
        <v>27</v>
      </c>
    </row>
    <row r="78" spans="1:5" ht="12.75">
      <c r="A78" s="35" t="s">
        <v>55</v>
      </c>
      <c r="E78" s="39" t="s">
        <v>3508</v>
      </c>
    </row>
    <row r="79" spans="1:5" ht="12.75">
      <c r="A79" s="35" t="s">
        <v>57</v>
      </c>
      <c r="E79" s="40" t="s">
        <v>5</v>
      </c>
    </row>
    <row r="80" spans="1:5" ht="51">
      <c r="A80" t="s">
        <v>58</v>
      </c>
      <c r="E80" s="39" t="s">
        <v>3509</v>
      </c>
    </row>
    <row r="81" spans="1:16" ht="25.5">
      <c r="A81" t="s">
        <v>49</v>
      </c>
      <c s="34" t="s">
        <v>170</v>
      </c>
      <c s="34" t="s">
        <v>3510</v>
      </c>
      <c s="35" t="s">
        <v>5</v>
      </c>
      <c s="6" t="s">
        <v>3511</v>
      </c>
      <c s="36" t="s">
        <v>69</v>
      </c>
      <c s="37">
        <v>2</v>
      </c>
      <c s="36">
        <v>0</v>
      </c>
      <c s="36">
        <f>ROUND(G81*H81,6)</f>
      </c>
      <c r="L81" s="38">
        <v>0</v>
      </c>
      <c s="32">
        <f>ROUND(ROUND(L81,2)*ROUND(G81,3),2)</f>
      </c>
      <c s="36" t="s">
        <v>54</v>
      </c>
      <c>
        <f>(M81*21)/100</f>
      </c>
      <c t="s">
        <v>27</v>
      </c>
    </row>
    <row r="82" spans="1:5" ht="25.5">
      <c r="A82" s="35" t="s">
        <v>55</v>
      </c>
      <c r="E82" s="39" t="s">
        <v>3511</v>
      </c>
    </row>
    <row r="83" spans="1:5" ht="12.75">
      <c r="A83" s="35" t="s">
        <v>57</v>
      </c>
      <c r="E83" s="40" t="s">
        <v>5</v>
      </c>
    </row>
    <row r="84" spans="1:5" ht="38.25">
      <c r="A84" t="s">
        <v>58</v>
      </c>
      <c r="E84" s="39" t="s">
        <v>3512</v>
      </c>
    </row>
    <row r="85" spans="1:16" ht="25.5">
      <c r="A85" t="s">
        <v>49</v>
      </c>
      <c s="34" t="s">
        <v>173</v>
      </c>
      <c s="34" t="s">
        <v>3513</v>
      </c>
      <c s="35" t="s">
        <v>5</v>
      </c>
      <c s="6" t="s">
        <v>3514</v>
      </c>
      <c s="36" t="s">
        <v>69</v>
      </c>
      <c s="37">
        <v>2</v>
      </c>
      <c s="36">
        <v>0</v>
      </c>
      <c s="36">
        <f>ROUND(G85*H85,6)</f>
      </c>
      <c r="L85" s="38">
        <v>0</v>
      </c>
      <c s="32">
        <f>ROUND(ROUND(L85,2)*ROUND(G85,3),2)</f>
      </c>
      <c s="36" t="s">
        <v>54</v>
      </c>
      <c>
        <f>(M85*21)/100</f>
      </c>
      <c t="s">
        <v>27</v>
      </c>
    </row>
    <row r="86" spans="1:5" ht="25.5">
      <c r="A86" s="35" t="s">
        <v>55</v>
      </c>
      <c r="E86" s="39" t="s">
        <v>3514</v>
      </c>
    </row>
    <row r="87" spans="1:5" ht="12.75">
      <c r="A87" s="35" t="s">
        <v>57</v>
      </c>
      <c r="E87" s="40" t="s">
        <v>5</v>
      </c>
    </row>
    <row r="88" spans="1:5" ht="38.25">
      <c r="A88" t="s">
        <v>58</v>
      </c>
      <c r="E88" s="39" t="s">
        <v>3512</v>
      </c>
    </row>
    <row r="89" spans="1:16" ht="12.75">
      <c r="A89" t="s">
        <v>49</v>
      </c>
      <c s="34" t="s">
        <v>177</v>
      </c>
      <c s="34" t="s">
        <v>3515</v>
      </c>
      <c s="35" t="s">
        <v>5</v>
      </c>
      <c s="6" t="s">
        <v>3516</v>
      </c>
      <c s="36" t="s">
        <v>64</v>
      </c>
      <c s="37">
        <v>250</v>
      </c>
      <c s="36">
        <v>0</v>
      </c>
      <c s="36">
        <f>ROUND(G89*H89,6)</f>
      </c>
      <c r="L89" s="38">
        <v>0</v>
      </c>
      <c s="32">
        <f>ROUND(ROUND(L89,2)*ROUND(G89,3),2)</f>
      </c>
      <c s="36" t="s">
        <v>54</v>
      </c>
      <c>
        <f>(M89*21)/100</f>
      </c>
      <c t="s">
        <v>27</v>
      </c>
    </row>
    <row r="90" spans="1:5" ht="12.75">
      <c r="A90" s="35" t="s">
        <v>55</v>
      </c>
      <c r="E90" s="39" t="s">
        <v>3516</v>
      </c>
    </row>
    <row r="91" spans="1:5" ht="12.75">
      <c r="A91" s="35" t="s">
        <v>57</v>
      </c>
      <c r="E91" s="40" t="s">
        <v>5</v>
      </c>
    </row>
    <row r="92" spans="1:5" ht="25.5">
      <c r="A92" t="s">
        <v>58</v>
      </c>
      <c r="E92" s="39" t="s">
        <v>3517</v>
      </c>
    </row>
    <row r="93" spans="1:16" ht="12.75">
      <c r="A93" t="s">
        <v>49</v>
      </c>
      <c s="34" t="s">
        <v>182</v>
      </c>
      <c s="34" t="s">
        <v>3518</v>
      </c>
      <c s="35" t="s">
        <v>5</v>
      </c>
      <c s="6" t="s">
        <v>3519</v>
      </c>
      <c s="36" t="s">
        <v>69</v>
      </c>
      <c s="37">
        <v>2</v>
      </c>
      <c s="36">
        <v>0</v>
      </c>
      <c s="36">
        <f>ROUND(G93*H93,6)</f>
      </c>
      <c r="L93" s="38">
        <v>0</v>
      </c>
      <c s="32">
        <f>ROUND(ROUND(L93,2)*ROUND(G93,3),2)</f>
      </c>
      <c s="36" t="s">
        <v>54</v>
      </c>
      <c>
        <f>(M93*21)/100</f>
      </c>
      <c t="s">
        <v>27</v>
      </c>
    </row>
    <row r="94" spans="1:5" ht="12.75">
      <c r="A94" s="35" t="s">
        <v>55</v>
      </c>
      <c r="E94" s="39" t="s">
        <v>3519</v>
      </c>
    </row>
    <row r="95" spans="1:5" ht="12.75">
      <c r="A95" s="35" t="s">
        <v>57</v>
      </c>
      <c r="E95" s="40" t="s">
        <v>5</v>
      </c>
    </row>
    <row r="96" spans="1:5" ht="63.75">
      <c r="A96" t="s">
        <v>58</v>
      </c>
      <c r="E96" s="39" t="s">
        <v>3520</v>
      </c>
    </row>
    <row r="97" spans="1:16" ht="12.75">
      <c r="A97" t="s">
        <v>49</v>
      </c>
      <c s="34" t="s">
        <v>186</v>
      </c>
      <c s="34" t="s">
        <v>3521</v>
      </c>
      <c s="35" t="s">
        <v>5</v>
      </c>
      <c s="6" t="s">
        <v>3522</v>
      </c>
      <c s="36" t="s">
        <v>69</v>
      </c>
      <c s="37">
        <v>2</v>
      </c>
      <c s="36">
        <v>0</v>
      </c>
      <c s="36">
        <f>ROUND(G97*H97,6)</f>
      </c>
      <c r="L97" s="38">
        <v>0</v>
      </c>
      <c s="32">
        <f>ROUND(ROUND(L97,2)*ROUND(G97,3),2)</f>
      </c>
      <c s="36" t="s">
        <v>54</v>
      </c>
      <c>
        <f>(M97*21)/100</f>
      </c>
      <c t="s">
        <v>27</v>
      </c>
    </row>
    <row r="98" spans="1:5" ht="12.75">
      <c r="A98" s="35" t="s">
        <v>55</v>
      </c>
      <c r="E98" s="39" t="s">
        <v>3522</v>
      </c>
    </row>
    <row r="99" spans="1:5" ht="12.75">
      <c r="A99" s="35" t="s">
        <v>57</v>
      </c>
      <c r="E99" s="40" t="s">
        <v>5</v>
      </c>
    </row>
    <row r="100" spans="1:5" ht="51">
      <c r="A100" t="s">
        <v>58</v>
      </c>
      <c r="E100" s="39" t="s">
        <v>3523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3524</v>
      </c>
      <c s="41">
        <f>Rekapitulace!C43</f>
      </c>
      <c s="20" t="s">
        <v>0</v>
      </c>
      <c t="s">
        <v>23</v>
      </c>
      <c t="s">
        <v>27</v>
      </c>
    </row>
    <row r="4" spans="1:16" ht="32" customHeight="1">
      <c r="A4" s="24" t="s">
        <v>20</v>
      </c>
      <c s="25" t="s">
        <v>28</v>
      </c>
      <c s="27" t="s">
        <v>3524</v>
      </c>
      <c r="E4" s="26" t="s">
        <v>3525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COUNTIFS(L8:L194,"=0",A8:A194,"P")+COUNTIFS(L8:L194,"",A8:A194,"P")+SUM(Q8:Q194)</f>
      </c>
    </row>
    <row r="8" spans="1:13" ht="12.75">
      <c r="A8" t="s">
        <v>44</v>
      </c>
      <c r="C8" s="28" t="s">
        <v>3528</v>
      </c>
      <c r="E8" s="30" t="s">
        <v>3527</v>
      </c>
      <c r="J8" s="29">
        <f>0+J9+J42+J47+J76+J97</f>
      </c>
      <c s="29">
        <f>0+K9+K42+K47+K76+K97</f>
      </c>
      <c s="29">
        <f>0+L9+L42+L47+L76+L97</f>
      </c>
      <c s="29">
        <f>0+M9+M42+M47+M76+M97</f>
      </c>
    </row>
    <row r="9" spans="1:13" ht="12.75">
      <c r="A9" t="s">
        <v>46</v>
      </c>
      <c r="C9" s="31" t="s">
        <v>50</v>
      </c>
      <c r="E9" s="33" t="s">
        <v>694</v>
      </c>
      <c r="J9" s="32">
        <f>0</f>
      </c>
      <c s="32">
        <f>0</f>
      </c>
      <c s="32">
        <f>0+L10+L14+L18+L22+L26+L30+L34+L38</f>
      </c>
      <c s="32">
        <f>0+M10+M14+M18+M22+M26+M30+M34+M38</f>
      </c>
    </row>
    <row r="10" spans="1:16" ht="12.75">
      <c r="A10" t="s">
        <v>49</v>
      </c>
      <c s="34" t="s">
        <v>50</v>
      </c>
      <c s="34" t="s">
        <v>3529</v>
      </c>
      <c s="35" t="s">
        <v>5</v>
      </c>
      <c s="6" t="s">
        <v>3530</v>
      </c>
      <c s="36" t="s">
        <v>53</v>
      </c>
      <c s="37">
        <v>3.84</v>
      </c>
      <c s="36">
        <v>0</v>
      </c>
      <c s="36">
        <f>ROUND(G10*H10,6)</f>
      </c>
      <c r="L10" s="38">
        <v>0</v>
      </c>
      <c s="32">
        <f>ROUND(ROUND(L10,2)*ROUND(G10,3),2)</f>
      </c>
      <c s="36" t="s">
        <v>54</v>
      </c>
      <c>
        <f>(M10*21)/100</f>
      </c>
      <c t="s">
        <v>27</v>
      </c>
    </row>
    <row r="11" spans="1:5" ht="12.75">
      <c r="A11" s="35" t="s">
        <v>55</v>
      </c>
      <c r="E11" s="39" t="s">
        <v>3530</v>
      </c>
    </row>
    <row r="12" spans="1:5" ht="25.5">
      <c r="A12" s="35" t="s">
        <v>57</v>
      </c>
      <c r="E12" s="40" t="s">
        <v>3531</v>
      </c>
    </row>
    <row r="13" spans="1:5" ht="242.25">
      <c r="A13" t="s">
        <v>58</v>
      </c>
      <c r="E13" s="39" t="s">
        <v>3479</v>
      </c>
    </row>
    <row r="14" spans="1:16" ht="12.75">
      <c r="A14" t="s">
        <v>49</v>
      </c>
      <c s="34" t="s">
        <v>27</v>
      </c>
      <c s="34" t="s">
        <v>3477</v>
      </c>
      <c s="35" t="s">
        <v>5</v>
      </c>
      <c s="6" t="s">
        <v>3478</v>
      </c>
      <c s="36" t="s">
        <v>53</v>
      </c>
      <c s="37">
        <v>84</v>
      </c>
      <c s="36">
        <v>0</v>
      </c>
      <c s="36">
        <f>ROUND(G14*H14,6)</f>
      </c>
      <c r="L14" s="38">
        <v>0</v>
      </c>
      <c s="32">
        <f>ROUND(ROUND(L14,2)*ROUND(G14,3),2)</f>
      </c>
      <c s="36" t="s">
        <v>54</v>
      </c>
      <c>
        <f>(M14*21)/100</f>
      </c>
      <c t="s">
        <v>27</v>
      </c>
    </row>
    <row r="15" spans="1:5" ht="12.75">
      <c r="A15" s="35" t="s">
        <v>55</v>
      </c>
      <c r="E15" s="39" t="s">
        <v>3478</v>
      </c>
    </row>
    <row r="16" spans="1:5" ht="25.5">
      <c r="A16" s="35" t="s">
        <v>57</v>
      </c>
      <c r="E16" s="40" t="s">
        <v>3532</v>
      </c>
    </row>
    <row r="17" spans="1:5" ht="242.25">
      <c r="A17" t="s">
        <v>58</v>
      </c>
      <c r="E17" s="39" t="s">
        <v>3479</v>
      </c>
    </row>
    <row r="18" spans="1:16" ht="12.75">
      <c r="A18" t="s">
        <v>49</v>
      </c>
      <c s="34" t="s">
        <v>26</v>
      </c>
      <c s="34" t="s">
        <v>3480</v>
      </c>
      <c s="35" t="s">
        <v>5</v>
      </c>
      <c s="6" t="s">
        <v>3481</v>
      </c>
      <c s="36" t="s">
        <v>53</v>
      </c>
      <c s="37">
        <v>84</v>
      </c>
      <c s="36">
        <v>0</v>
      </c>
      <c s="36">
        <f>ROUND(G18*H18,6)</f>
      </c>
      <c r="L18" s="38">
        <v>0</v>
      </c>
      <c s="32">
        <f>ROUND(ROUND(L18,2)*ROUND(G18,3),2)</f>
      </c>
      <c s="36" t="s">
        <v>54</v>
      </c>
      <c>
        <f>(M18*21)/100</f>
      </c>
      <c t="s">
        <v>27</v>
      </c>
    </row>
    <row r="19" spans="1:5" ht="12.75">
      <c r="A19" s="35" t="s">
        <v>55</v>
      </c>
      <c r="E19" s="39" t="s">
        <v>3481</v>
      </c>
    </row>
    <row r="20" spans="1:5" ht="25.5">
      <c r="A20" s="35" t="s">
        <v>57</v>
      </c>
      <c r="E20" s="40" t="s">
        <v>3532</v>
      </c>
    </row>
    <row r="21" spans="1:5" ht="165.75">
      <c r="A21" t="s">
        <v>58</v>
      </c>
      <c r="E21" s="39" t="s">
        <v>3482</v>
      </c>
    </row>
    <row r="22" spans="1:16" ht="12.75">
      <c r="A22" t="s">
        <v>49</v>
      </c>
      <c s="34" t="s">
        <v>66</v>
      </c>
      <c s="34" t="s">
        <v>3480</v>
      </c>
      <c s="35" t="s">
        <v>50</v>
      </c>
      <c s="6" t="s">
        <v>3483</v>
      </c>
      <c s="36" t="s">
        <v>681</v>
      </c>
      <c s="37">
        <v>210</v>
      </c>
      <c s="36">
        <v>0</v>
      </c>
      <c s="36">
        <f>ROUND(G22*H22,6)</f>
      </c>
      <c r="L22" s="38">
        <v>0</v>
      </c>
      <c s="32">
        <f>ROUND(ROUND(L22,2)*ROUND(G22,3),2)</f>
      </c>
      <c s="36" t="s">
        <v>54</v>
      </c>
      <c>
        <f>(M22*21)/100</f>
      </c>
      <c t="s">
        <v>27</v>
      </c>
    </row>
    <row r="23" spans="1:5" ht="12.75">
      <c r="A23" s="35" t="s">
        <v>55</v>
      </c>
      <c r="E23" s="39" t="s">
        <v>3483</v>
      </c>
    </row>
    <row r="24" spans="1:5" ht="25.5">
      <c r="A24" s="35" t="s">
        <v>57</v>
      </c>
      <c r="E24" s="40" t="s">
        <v>3533</v>
      </c>
    </row>
    <row r="25" spans="1:5" ht="51">
      <c r="A25" t="s">
        <v>58</v>
      </c>
      <c r="E25" s="39" t="s">
        <v>3485</v>
      </c>
    </row>
    <row r="26" spans="1:16" ht="25.5">
      <c r="A26" t="s">
        <v>49</v>
      </c>
      <c s="34" t="s">
        <v>70</v>
      </c>
      <c s="34" t="s">
        <v>728</v>
      </c>
      <c s="35" t="s">
        <v>729</v>
      </c>
      <c s="6" t="s">
        <v>730</v>
      </c>
      <c s="36" t="s">
        <v>111</v>
      </c>
      <c s="37">
        <v>3.9</v>
      </c>
      <c s="36">
        <v>0</v>
      </c>
      <c s="36">
        <f>ROUND(G26*H26,6)</f>
      </c>
      <c r="L26" s="38">
        <v>0</v>
      </c>
      <c s="32">
        <f>ROUND(ROUND(L26,2)*ROUND(G26,3),2)</f>
      </c>
      <c s="36" t="s">
        <v>104</v>
      </c>
      <c>
        <f>(M26*21)/100</f>
      </c>
      <c t="s">
        <v>27</v>
      </c>
    </row>
    <row r="27" spans="1:5" ht="25.5">
      <c r="A27" s="35" t="s">
        <v>55</v>
      </c>
      <c r="E27" s="39" t="s">
        <v>112</v>
      </c>
    </row>
    <row r="28" spans="1:5" ht="12.75">
      <c r="A28" s="35" t="s">
        <v>57</v>
      </c>
      <c r="E28" s="40" t="s">
        <v>3534</v>
      </c>
    </row>
    <row r="29" spans="1:5" ht="165.75">
      <c r="A29" t="s">
        <v>58</v>
      </c>
      <c r="E29" s="39" t="s">
        <v>114</v>
      </c>
    </row>
    <row r="30" spans="1:16" ht="25.5">
      <c r="A30" t="s">
        <v>49</v>
      </c>
      <c s="34" t="s">
        <v>76</v>
      </c>
      <c s="34" t="s">
        <v>543</v>
      </c>
      <c s="35" t="s">
        <v>544</v>
      </c>
      <c s="6" t="s">
        <v>3467</v>
      </c>
      <c s="36" t="s">
        <v>111</v>
      </c>
      <c s="37">
        <v>0.2</v>
      </c>
      <c s="36">
        <v>0</v>
      </c>
      <c s="36">
        <f>ROUND(G30*H30,6)</f>
      </c>
      <c r="L30" s="38">
        <v>0</v>
      </c>
      <c s="32">
        <f>ROUND(ROUND(L30,2)*ROUND(G30,3),2)</f>
      </c>
      <c s="36" t="s">
        <v>104</v>
      </c>
      <c>
        <f>(M30*21)/100</f>
      </c>
      <c t="s">
        <v>27</v>
      </c>
    </row>
    <row r="31" spans="1:5" ht="25.5">
      <c r="A31" s="35" t="s">
        <v>55</v>
      </c>
      <c r="E31" s="39" t="s">
        <v>112</v>
      </c>
    </row>
    <row r="32" spans="1:5" ht="12.75">
      <c r="A32" s="35" t="s">
        <v>57</v>
      </c>
      <c r="E32" s="40" t="s">
        <v>461</v>
      </c>
    </row>
    <row r="33" spans="1:5" ht="165.75">
      <c r="A33" t="s">
        <v>58</v>
      </c>
      <c r="E33" s="39" t="s">
        <v>114</v>
      </c>
    </row>
    <row r="34" spans="1:16" ht="38.25">
      <c r="A34" t="s">
        <v>49</v>
      </c>
      <c s="34" t="s">
        <v>79</v>
      </c>
      <c s="34" t="s">
        <v>1516</v>
      </c>
      <c s="35" t="s">
        <v>1517</v>
      </c>
      <c s="6" t="s">
        <v>1518</v>
      </c>
      <c s="36" t="s">
        <v>111</v>
      </c>
      <c s="37">
        <v>0.2</v>
      </c>
      <c s="36">
        <v>0</v>
      </c>
      <c s="36">
        <f>ROUND(G34*H34,6)</f>
      </c>
      <c r="L34" s="38">
        <v>0</v>
      </c>
      <c s="32">
        <f>ROUND(ROUND(L34,2)*ROUND(G34,3),2)</f>
      </c>
      <c s="36" t="s">
        <v>104</v>
      </c>
      <c>
        <f>(M34*21)/100</f>
      </c>
      <c t="s">
        <v>27</v>
      </c>
    </row>
    <row r="35" spans="1:5" ht="25.5">
      <c r="A35" s="35" t="s">
        <v>55</v>
      </c>
      <c r="E35" s="39" t="s">
        <v>112</v>
      </c>
    </row>
    <row r="36" spans="1:5" ht="25.5">
      <c r="A36" s="35" t="s">
        <v>57</v>
      </c>
      <c r="E36" s="40" t="s">
        <v>3535</v>
      </c>
    </row>
    <row r="37" spans="1:5" ht="165.75">
      <c r="A37" t="s">
        <v>58</v>
      </c>
      <c r="E37" s="39" t="s">
        <v>1520</v>
      </c>
    </row>
    <row r="38" spans="1:16" ht="25.5">
      <c r="A38" t="s">
        <v>49</v>
      </c>
      <c s="34" t="s">
        <v>82</v>
      </c>
      <c s="34" t="s">
        <v>205</v>
      </c>
      <c s="35" t="s">
        <v>206</v>
      </c>
      <c s="6" t="s">
        <v>207</v>
      </c>
      <c s="36" t="s">
        <v>111</v>
      </c>
      <c s="37">
        <v>0.1</v>
      </c>
      <c s="36">
        <v>0</v>
      </c>
      <c s="36">
        <f>ROUND(G38*H38,6)</f>
      </c>
      <c r="L38" s="38">
        <v>0</v>
      </c>
      <c s="32">
        <f>ROUND(ROUND(L38,2)*ROUND(G38,3),2)</f>
      </c>
      <c s="36" t="s">
        <v>104</v>
      </c>
      <c>
        <f>(M38*21)/100</f>
      </c>
      <c t="s">
        <v>27</v>
      </c>
    </row>
    <row r="39" spans="1:5" ht="25.5">
      <c r="A39" s="35" t="s">
        <v>55</v>
      </c>
      <c r="E39" s="39" t="s">
        <v>112</v>
      </c>
    </row>
    <row r="40" spans="1:5" ht="12.75">
      <c r="A40" s="35" t="s">
        <v>57</v>
      </c>
      <c r="E40" s="40" t="s">
        <v>305</v>
      </c>
    </row>
    <row r="41" spans="1:5" ht="280.5">
      <c r="A41" t="s">
        <v>58</v>
      </c>
      <c r="E41" s="39" t="s">
        <v>300</v>
      </c>
    </row>
    <row r="42" spans="1:13" ht="12.75">
      <c r="A42" t="s">
        <v>46</v>
      </c>
      <c r="C42" s="31" t="s">
        <v>298</v>
      </c>
      <c r="E42" s="33" t="s">
        <v>733</v>
      </c>
      <c r="J42" s="32">
        <f>0</f>
      </c>
      <c s="32">
        <f>0</f>
      </c>
      <c s="32">
        <f>0+L43</f>
      </c>
      <c s="32">
        <f>0+M43</f>
      </c>
    </row>
    <row r="43" spans="1:16" ht="12.75">
      <c r="A43" t="s">
        <v>49</v>
      </c>
      <c s="34" t="s">
        <v>87</v>
      </c>
      <c s="34" t="s">
        <v>3536</v>
      </c>
      <c s="35" t="s">
        <v>5</v>
      </c>
      <c s="6" t="s">
        <v>3537</v>
      </c>
      <c s="36" t="s">
        <v>53</v>
      </c>
      <c s="37">
        <v>3.84</v>
      </c>
      <c s="36">
        <v>0</v>
      </c>
      <c s="36">
        <f>ROUND(G43*H43,6)</f>
      </c>
      <c r="L43" s="38">
        <v>0</v>
      </c>
      <c s="32">
        <f>ROUND(ROUND(L43,2)*ROUND(G43,3),2)</f>
      </c>
      <c s="36" t="s">
        <v>54</v>
      </c>
      <c>
        <f>(M43*21)/100</f>
      </c>
      <c t="s">
        <v>27</v>
      </c>
    </row>
    <row r="44" spans="1:5" ht="12.75">
      <c r="A44" s="35" t="s">
        <v>55</v>
      </c>
      <c r="E44" s="39" t="s">
        <v>3537</v>
      </c>
    </row>
    <row r="45" spans="1:5" ht="25.5">
      <c r="A45" s="35" t="s">
        <v>57</v>
      </c>
      <c r="E45" s="40" t="s">
        <v>3531</v>
      </c>
    </row>
    <row r="46" spans="1:5" ht="280.5">
      <c r="A46" t="s">
        <v>58</v>
      </c>
      <c r="E46" s="39" t="s">
        <v>3538</v>
      </c>
    </row>
    <row r="47" spans="1:13" ht="12.75">
      <c r="A47" t="s">
        <v>46</v>
      </c>
      <c r="C47" s="31" t="s">
        <v>1297</v>
      </c>
      <c r="E47" s="33" t="s">
        <v>3488</v>
      </c>
      <c r="J47" s="32">
        <f>0</f>
      </c>
      <c s="32">
        <f>0</f>
      </c>
      <c s="32">
        <f>0+L48+L52+L56+L60+L64+L68+L72</f>
      </c>
      <c s="32">
        <f>0+M48+M52+M56+M60+M64+M68+M72</f>
      </c>
    </row>
    <row r="48" spans="1:16" ht="25.5">
      <c r="A48" t="s">
        <v>49</v>
      </c>
      <c s="34" t="s">
        <v>91</v>
      </c>
      <c s="34" t="s">
        <v>3489</v>
      </c>
      <c s="35" t="s">
        <v>5</v>
      </c>
      <c s="6" t="s">
        <v>3490</v>
      </c>
      <c s="36" t="s">
        <v>69</v>
      </c>
      <c s="37">
        <v>30</v>
      </c>
      <c s="36">
        <v>0</v>
      </c>
      <c s="36">
        <f>ROUND(G48*H48,6)</f>
      </c>
      <c r="L48" s="38">
        <v>0</v>
      </c>
      <c s="32">
        <f>ROUND(ROUND(L48,2)*ROUND(G48,3),2)</f>
      </c>
      <c s="36" t="s">
        <v>54</v>
      </c>
      <c>
        <f>(M48*21)/100</f>
      </c>
      <c t="s">
        <v>27</v>
      </c>
    </row>
    <row r="49" spans="1:5" ht="25.5">
      <c r="A49" s="35" t="s">
        <v>55</v>
      </c>
      <c r="E49" s="39" t="s">
        <v>3490</v>
      </c>
    </row>
    <row r="50" spans="1:5" ht="12.75">
      <c r="A50" s="35" t="s">
        <v>57</v>
      </c>
      <c r="E50" s="40" t="s">
        <v>5</v>
      </c>
    </row>
    <row r="51" spans="1:5" ht="25.5">
      <c r="A51" t="s">
        <v>58</v>
      </c>
      <c r="E51" s="39" t="s">
        <v>3491</v>
      </c>
    </row>
    <row r="52" spans="1:16" ht="12.75">
      <c r="A52" t="s">
        <v>49</v>
      </c>
      <c s="34" t="s">
        <v>94</v>
      </c>
      <c s="34" t="s">
        <v>3492</v>
      </c>
      <c s="35" t="s">
        <v>5</v>
      </c>
      <c s="6" t="s">
        <v>3493</v>
      </c>
      <c s="36" t="s">
        <v>64</v>
      </c>
      <c s="37">
        <v>280</v>
      </c>
      <c s="36">
        <v>0</v>
      </c>
      <c s="36">
        <f>ROUND(G52*H52,6)</f>
      </c>
      <c r="L52" s="38">
        <v>0</v>
      </c>
      <c s="32">
        <f>ROUND(ROUND(L52,2)*ROUND(G52,3),2)</f>
      </c>
      <c s="36" t="s">
        <v>54</v>
      </c>
      <c>
        <f>(M52*21)/100</f>
      </c>
      <c t="s">
        <v>27</v>
      </c>
    </row>
    <row r="53" spans="1:5" ht="12.75">
      <c r="A53" s="35" t="s">
        <v>55</v>
      </c>
      <c r="E53" s="39" t="s">
        <v>3493</v>
      </c>
    </row>
    <row r="54" spans="1:5" ht="12.75">
      <c r="A54" s="35" t="s">
        <v>57</v>
      </c>
      <c r="E54" s="40" t="s">
        <v>5</v>
      </c>
    </row>
    <row r="55" spans="1:5" ht="51">
      <c r="A55" t="s">
        <v>58</v>
      </c>
      <c r="E55" s="39" t="s">
        <v>3494</v>
      </c>
    </row>
    <row r="56" spans="1:16" ht="12.75">
      <c r="A56" t="s">
        <v>49</v>
      </c>
      <c s="34" t="s">
        <v>98</v>
      </c>
      <c s="34" t="s">
        <v>3495</v>
      </c>
      <c s="35" t="s">
        <v>5</v>
      </c>
      <c s="6" t="s">
        <v>3496</v>
      </c>
      <c s="36" t="s">
        <v>64</v>
      </c>
      <c s="37">
        <v>280</v>
      </c>
      <c s="36">
        <v>0</v>
      </c>
      <c s="36">
        <f>ROUND(G56*H56,6)</f>
      </c>
      <c r="L56" s="38">
        <v>0</v>
      </c>
      <c s="32">
        <f>ROUND(ROUND(L56,2)*ROUND(G56,3),2)</f>
      </c>
      <c s="36" t="s">
        <v>54</v>
      </c>
      <c>
        <f>(M56*21)/100</f>
      </c>
      <c t="s">
        <v>27</v>
      </c>
    </row>
    <row r="57" spans="1:5" ht="12.75">
      <c r="A57" s="35" t="s">
        <v>55</v>
      </c>
      <c r="E57" s="39" t="s">
        <v>3496</v>
      </c>
    </row>
    <row r="58" spans="1:5" ht="12.75">
      <c r="A58" s="35" t="s">
        <v>57</v>
      </c>
      <c r="E58" s="40" t="s">
        <v>5</v>
      </c>
    </row>
    <row r="59" spans="1:5" ht="76.5">
      <c r="A59" t="s">
        <v>58</v>
      </c>
      <c r="E59" s="39" t="s">
        <v>3497</v>
      </c>
    </row>
    <row r="60" spans="1:16" ht="25.5">
      <c r="A60" t="s">
        <v>49</v>
      </c>
      <c s="34" t="s">
        <v>101</v>
      </c>
      <c s="34" t="s">
        <v>3498</v>
      </c>
      <c s="35" t="s">
        <v>5</v>
      </c>
      <c s="6" t="s">
        <v>3499</v>
      </c>
      <c s="36" t="s">
        <v>64</v>
      </c>
      <c s="37">
        <v>280</v>
      </c>
      <c s="36">
        <v>0</v>
      </c>
      <c s="36">
        <f>ROUND(G60*H60,6)</f>
      </c>
      <c r="L60" s="38">
        <v>0</v>
      </c>
      <c s="32">
        <f>ROUND(ROUND(L60,2)*ROUND(G60,3),2)</f>
      </c>
      <c s="36" t="s">
        <v>54</v>
      </c>
      <c>
        <f>(M60*21)/100</f>
      </c>
      <c t="s">
        <v>27</v>
      </c>
    </row>
    <row r="61" spans="1:5" ht="25.5">
      <c r="A61" s="35" t="s">
        <v>55</v>
      </c>
      <c r="E61" s="39" t="s">
        <v>3499</v>
      </c>
    </row>
    <row r="62" spans="1:5" ht="12.75">
      <c r="A62" s="35" t="s">
        <v>57</v>
      </c>
      <c r="E62" s="40" t="s">
        <v>5</v>
      </c>
    </row>
    <row r="63" spans="1:5" ht="76.5">
      <c r="A63" t="s">
        <v>58</v>
      </c>
      <c r="E63" s="39" t="s">
        <v>3497</v>
      </c>
    </row>
    <row r="64" spans="1:16" ht="12.75">
      <c r="A64" t="s">
        <v>49</v>
      </c>
      <c s="34" t="s">
        <v>107</v>
      </c>
      <c s="34" t="s">
        <v>191</v>
      </c>
      <c s="35" t="s">
        <v>192</v>
      </c>
      <c s="6" t="s">
        <v>193</v>
      </c>
      <c s="36" t="s">
        <v>111</v>
      </c>
      <c s="37">
        <v>0.1</v>
      </c>
      <c s="36">
        <v>0</v>
      </c>
      <c s="36">
        <f>ROUND(G64*H64,6)</f>
      </c>
      <c r="L64" s="38">
        <v>0</v>
      </c>
      <c s="32">
        <f>ROUND(ROUND(L64,2)*ROUND(G64,3),2)</f>
      </c>
      <c s="36" t="s">
        <v>104</v>
      </c>
      <c>
        <f>(M64*21)/100</f>
      </c>
      <c t="s">
        <v>27</v>
      </c>
    </row>
    <row r="65" spans="1:5" ht="25.5">
      <c r="A65" s="35" t="s">
        <v>55</v>
      </c>
      <c r="E65" s="39" t="s">
        <v>112</v>
      </c>
    </row>
    <row r="66" spans="1:5" ht="12.75">
      <c r="A66" s="35" t="s">
        <v>57</v>
      </c>
      <c r="E66" s="40" t="s">
        <v>305</v>
      </c>
    </row>
    <row r="67" spans="1:5" ht="127.5">
      <c r="A67" t="s">
        <v>58</v>
      </c>
      <c r="E67" s="39" t="s">
        <v>195</v>
      </c>
    </row>
    <row r="68" spans="1:16" ht="12.75">
      <c r="A68" t="s">
        <v>49</v>
      </c>
      <c s="34" t="s">
        <v>159</v>
      </c>
      <c s="34" t="s">
        <v>3539</v>
      </c>
      <c s="35" t="s">
        <v>5</v>
      </c>
      <c s="6" t="s">
        <v>3540</v>
      </c>
      <c s="36" t="s">
        <v>73</v>
      </c>
      <c s="37">
        <v>3</v>
      </c>
      <c s="36">
        <v>0</v>
      </c>
      <c s="36">
        <f>ROUND(G68*H68,6)</f>
      </c>
      <c r="L68" s="38">
        <v>0</v>
      </c>
      <c s="32">
        <f>ROUND(ROUND(L68,2)*ROUND(G68,3),2)</f>
      </c>
      <c s="36" t="s">
        <v>104</v>
      </c>
      <c>
        <f>(M68*21)/100</f>
      </c>
      <c t="s">
        <v>27</v>
      </c>
    </row>
    <row r="69" spans="1:5" ht="12.75">
      <c r="A69" s="35" t="s">
        <v>55</v>
      </c>
      <c r="E69" s="39" t="s">
        <v>3540</v>
      </c>
    </row>
    <row r="70" spans="1:5" ht="12.75">
      <c r="A70" s="35" t="s">
        <v>57</v>
      </c>
      <c r="E70" s="40" t="s">
        <v>5</v>
      </c>
    </row>
    <row r="71" spans="1:5" ht="12.75">
      <c r="A71" t="s">
        <v>58</v>
      </c>
      <c r="E71" s="39" t="s">
        <v>5</v>
      </c>
    </row>
    <row r="72" spans="1:16" ht="12.75">
      <c r="A72" t="s">
        <v>49</v>
      </c>
      <c s="34" t="s">
        <v>163</v>
      </c>
      <c s="34" t="s">
        <v>3539</v>
      </c>
      <c s="35" t="s">
        <v>50</v>
      </c>
      <c s="6" t="s">
        <v>3541</v>
      </c>
      <c s="36" t="s">
        <v>73</v>
      </c>
      <c s="37">
        <v>3</v>
      </c>
      <c s="36">
        <v>0</v>
      </c>
      <c s="36">
        <f>ROUND(G72*H72,6)</f>
      </c>
      <c r="L72" s="38">
        <v>0</v>
      </c>
      <c s="32">
        <f>ROUND(ROUND(L72,2)*ROUND(G72,3),2)</f>
      </c>
      <c s="36" t="s">
        <v>104</v>
      </c>
      <c>
        <f>(M72*21)/100</f>
      </c>
      <c t="s">
        <v>27</v>
      </c>
    </row>
    <row r="73" spans="1:5" ht="12.75">
      <c r="A73" s="35" t="s">
        <v>55</v>
      </c>
      <c r="E73" s="39" t="s">
        <v>3541</v>
      </c>
    </row>
    <row r="74" spans="1:5" ht="12.75">
      <c r="A74" s="35" t="s">
        <v>57</v>
      </c>
      <c r="E74" s="40" t="s">
        <v>5</v>
      </c>
    </row>
    <row r="75" spans="1:5" ht="12.75">
      <c r="A75" t="s">
        <v>58</v>
      </c>
      <c r="E75" s="39" t="s">
        <v>5</v>
      </c>
    </row>
    <row r="76" spans="1:13" ht="12.75">
      <c r="A76" t="s">
        <v>46</v>
      </c>
      <c r="C76" s="31" t="s">
        <v>3500</v>
      </c>
      <c r="E76" s="33" t="s">
        <v>3501</v>
      </c>
      <c r="J76" s="32">
        <f>0</f>
      </c>
      <c s="32">
        <f>0</f>
      </c>
      <c s="32">
        <f>0+L77+L81+L85+L89+L93</f>
      </c>
      <c s="32">
        <f>0+M77+M81+M85+M89+M93</f>
      </c>
    </row>
    <row r="77" spans="1:16" ht="25.5">
      <c r="A77" t="s">
        <v>49</v>
      </c>
      <c s="34" t="s">
        <v>167</v>
      </c>
      <c s="34" t="s">
        <v>77</v>
      </c>
      <c s="35" t="s">
        <v>5</v>
      </c>
      <c s="6" t="s">
        <v>78</v>
      </c>
      <c s="36" t="s">
        <v>69</v>
      </c>
      <c s="37">
        <v>1</v>
      </c>
      <c s="36">
        <v>0</v>
      </c>
      <c s="36">
        <f>ROUND(G77*H77,6)</f>
      </c>
      <c r="L77" s="38">
        <v>0</v>
      </c>
      <c s="32">
        <f>ROUND(ROUND(L77,2)*ROUND(G77,3),2)</f>
      </c>
      <c s="36" t="s">
        <v>54</v>
      </c>
      <c>
        <f>(M77*21)/100</f>
      </c>
      <c t="s">
        <v>27</v>
      </c>
    </row>
    <row r="78" spans="1:5" ht="25.5">
      <c r="A78" s="35" t="s">
        <v>55</v>
      </c>
      <c r="E78" s="39" t="s">
        <v>78</v>
      </c>
    </row>
    <row r="79" spans="1:5" ht="12.75">
      <c r="A79" s="35" t="s">
        <v>57</v>
      </c>
      <c r="E79" s="40" t="s">
        <v>5</v>
      </c>
    </row>
    <row r="80" spans="1:5" ht="63.75">
      <c r="A80" t="s">
        <v>58</v>
      </c>
      <c r="E80" s="39" t="s">
        <v>3502</v>
      </c>
    </row>
    <row r="81" spans="1:16" ht="25.5">
      <c r="A81" t="s">
        <v>49</v>
      </c>
      <c s="34" t="s">
        <v>170</v>
      </c>
      <c s="34" t="s">
        <v>3503</v>
      </c>
      <c s="35" t="s">
        <v>5</v>
      </c>
      <c s="6" t="s">
        <v>3504</v>
      </c>
      <c s="36" t="s">
        <v>69</v>
      </c>
      <c s="37">
        <v>1</v>
      </c>
      <c s="36">
        <v>0</v>
      </c>
      <c s="36">
        <f>ROUND(G81*H81,6)</f>
      </c>
      <c r="L81" s="38">
        <v>0</v>
      </c>
      <c s="32">
        <f>ROUND(ROUND(L81,2)*ROUND(G81,3),2)</f>
      </c>
      <c s="36" t="s">
        <v>54</v>
      </c>
      <c>
        <f>(M81*21)/100</f>
      </c>
      <c t="s">
        <v>27</v>
      </c>
    </row>
    <row r="82" spans="1:5" ht="25.5">
      <c r="A82" s="35" t="s">
        <v>55</v>
      </c>
      <c r="E82" s="39" t="s">
        <v>3504</v>
      </c>
    </row>
    <row r="83" spans="1:5" ht="12.75">
      <c r="A83" s="35" t="s">
        <v>57</v>
      </c>
      <c r="E83" s="40" t="s">
        <v>5</v>
      </c>
    </row>
    <row r="84" spans="1:5" ht="38.25">
      <c r="A84" t="s">
        <v>58</v>
      </c>
      <c r="E84" s="39" t="s">
        <v>3505</v>
      </c>
    </row>
    <row r="85" spans="1:16" ht="12.75">
      <c r="A85" t="s">
        <v>49</v>
      </c>
      <c s="34" t="s">
        <v>173</v>
      </c>
      <c s="34" t="s">
        <v>3542</v>
      </c>
      <c s="35" t="s">
        <v>5</v>
      </c>
      <c s="6" t="s">
        <v>3543</v>
      </c>
      <c s="36" t="s">
        <v>69</v>
      </c>
      <c s="37">
        <v>1</v>
      </c>
      <c s="36">
        <v>0</v>
      </c>
      <c s="36">
        <f>ROUND(G85*H85,6)</f>
      </c>
      <c r="L85" s="38">
        <v>0</v>
      </c>
      <c s="32">
        <f>ROUND(ROUND(L85,2)*ROUND(G85,3),2)</f>
      </c>
      <c s="36" t="s">
        <v>54</v>
      </c>
      <c>
        <f>(M85*21)/100</f>
      </c>
      <c t="s">
        <v>27</v>
      </c>
    </row>
    <row r="86" spans="1:5" ht="12.75">
      <c r="A86" s="35" t="s">
        <v>55</v>
      </c>
      <c r="E86" s="39" t="s">
        <v>3543</v>
      </c>
    </row>
    <row r="87" spans="1:5" ht="12.75">
      <c r="A87" s="35" t="s">
        <v>57</v>
      </c>
      <c r="E87" s="40" t="s">
        <v>5</v>
      </c>
    </row>
    <row r="88" spans="1:5" ht="38.25">
      <c r="A88" t="s">
        <v>58</v>
      </c>
      <c r="E88" s="39" t="s">
        <v>3544</v>
      </c>
    </row>
    <row r="89" spans="1:16" ht="12.75">
      <c r="A89" t="s">
        <v>49</v>
      </c>
      <c s="34" t="s">
        <v>177</v>
      </c>
      <c s="34" t="s">
        <v>229</v>
      </c>
      <c s="35" t="s">
        <v>5</v>
      </c>
      <c s="6" t="s">
        <v>230</v>
      </c>
      <c s="36" t="s">
        <v>85</v>
      </c>
      <c s="37">
        <v>10</v>
      </c>
      <c s="36">
        <v>0</v>
      </c>
      <c s="36">
        <f>ROUND(G89*H89,6)</f>
      </c>
      <c r="L89" s="38">
        <v>0</v>
      </c>
      <c s="32">
        <f>ROUND(ROUND(L89,2)*ROUND(G89,3),2)</f>
      </c>
      <c s="36" t="s">
        <v>54</v>
      </c>
      <c>
        <f>(M89*21)/100</f>
      </c>
      <c t="s">
        <v>27</v>
      </c>
    </row>
    <row r="90" spans="1:5" ht="12.75">
      <c r="A90" s="35" t="s">
        <v>55</v>
      </c>
      <c r="E90" s="39" t="s">
        <v>230</v>
      </c>
    </row>
    <row r="91" spans="1:5" ht="12.75">
      <c r="A91" s="35" t="s">
        <v>57</v>
      </c>
      <c r="E91" s="40" t="s">
        <v>5</v>
      </c>
    </row>
    <row r="92" spans="1:5" ht="38.25">
      <c r="A92" t="s">
        <v>58</v>
      </c>
      <c r="E92" s="39" t="s">
        <v>231</v>
      </c>
    </row>
    <row r="93" spans="1:16" ht="12.75">
      <c r="A93" t="s">
        <v>49</v>
      </c>
      <c s="34" t="s">
        <v>182</v>
      </c>
      <c s="34" t="s">
        <v>534</v>
      </c>
      <c s="35" t="s">
        <v>5</v>
      </c>
      <c s="6" t="s">
        <v>535</v>
      </c>
      <c s="36" t="s">
        <v>85</v>
      </c>
      <c s="37">
        <v>5</v>
      </c>
      <c s="36">
        <v>0</v>
      </c>
      <c s="36">
        <f>ROUND(G93*H93,6)</f>
      </c>
      <c r="L93" s="38">
        <v>0</v>
      </c>
      <c s="32">
        <f>ROUND(ROUND(L93,2)*ROUND(G93,3),2)</f>
      </c>
      <c s="36" t="s">
        <v>54</v>
      </c>
      <c>
        <f>(M93*21)/100</f>
      </c>
      <c t="s">
        <v>27</v>
      </c>
    </row>
    <row r="94" spans="1:5" ht="12.75">
      <c r="A94" s="35" t="s">
        <v>55</v>
      </c>
      <c r="E94" s="39" t="s">
        <v>535</v>
      </c>
    </row>
    <row r="95" spans="1:5" ht="12.75">
      <c r="A95" s="35" t="s">
        <v>57</v>
      </c>
      <c r="E95" s="40" t="s">
        <v>5</v>
      </c>
    </row>
    <row r="96" spans="1:5" ht="38.25">
      <c r="A96" t="s">
        <v>58</v>
      </c>
      <c r="E96" s="39" t="s">
        <v>3506</v>
      </c>
    </row>
    <row r="97" spans="1:13" ht="12.75">
      <c r="A97" t="s">
        <v>46</v>
      </c>
      <c r="C97" s="31" t="s">
        <v>1312</v>
      </c>
      <c r="E97" s="33" t="s">
        <v>1980</v>
      </c>
      <c r="J97" s="32">
        <f>0</f>
      </c>
      <c s="32">
        <f>0</f>
      </c>
      <c s="32">
        <f>0+L98+L102+L106+L110+L114+L118+L122+L126+L130+L134+L138+L142+L146+L150+L154+L158+L162+L166+L170+L174+L178+L182+L186+L190+L194</f>
      </c>
      <c s="32">
        <f>0+M98+M102+M106+M110+M114+M118+M122+M126+M130+M134+M138+M142+M146+M150+M154+M158+M162+M166+M170+M174+M178+M182+M186+M190+M194</f>
      </c>
    </row>
    <row r="98" spans="1:16" ht="12.75">
      <c r="A98" t="s">
        <v>49</v>
      </c>
      <c s="34" t="s">
        <v>186</v>
      </c>
      <c s="34" t="s">
        <v>3545</v>
      </c>
      <c s="35" t="s">
        <v>5</v>
      </c>
      <c s="6" t="s">
        <v>3546</v>
      </c>
      <c s="36" t="s">
        <v>69</v>
      </c>
      <c s="37">
        <v>4</v>
      </c>
      <c s="36">
        <v>0</v>
      </c>
      <c s="36">
        <f>ROUND(G98*H98,6)</f>
      </c>
      <c r="L98" s="38">
        <v>0</v>
      </c>
      <c s="32">
        <f>ROUND(ROUND(L98,2)*ROUND(G98,3),2)</f>
      </c>
      <c s="36" t="s">
        <v>54</v>
      </c>
      <c>
        <f>(M98*21)/100</f>
      </c>
      <c t="s">
        <v>27</v>
      </c>
    </row>
    <row r="99" spans="1:5" ht="12.75">
      <c r="A99" s="35" t="s">
        <v>55</v>
      </c>
      <c r="E99" s="39" t="s">
        <v>3546</v>
      </c>
    </row>
    <row r="100" spans="1:5" ht="12.75">
      <c r="A100" s="35" t="s">
        <v>57</v>
      </c>
      <c r="E100" s="40" t="s">
        <v>5</v>
      </c>
    </row>
    <row r="101" spans="1:5" ht="38.25">
      <c r="A101" t="s">
        <v>58</v>
      </c>
      <c r="E101" s="39" t="s">
        <v>3547</v>
      </c>
    </row>
    <row r="102" spans="1:16" ht="12.75">
      <c r="A102" t="s">
        <v>49</v>
      </c>
      <c s="34" t="s">
        <v>190</v>
      </c>
      <c s="34" t="s">
        <v>3548</v>
      </c>
      <c s="35" t="s">
        <v>5</v>
      </c>
      <c s="6" t="s">
        <v>3549</v>
      </c>
      <c s="36" t="s">
        <v>69</v>
      </c>
      <c s="37">
        <v>4</v>
      </c>
      <c s="36">
        <v>0</v>
      </c>
      <c s="36">
        <f>ROUND(G102*H102,6)</f>
      </c>
      <c r="L102" s="38">
        <v>0</v>
      </c>
      <c s="32">
        <f>ROUND(ROUND(L102,2)*ROUND(G102,3),2)</f>
      </c>
      <c s="36" t="s">
        <v>54</v>
      </c>
      <c>
        <f>(M102*21)/100</f>
      </c>
      <c t="s">
        <v>27</v>
      </c>
    </row>
    <row r="103" spans="1:5" ht="12.75">
      <c r="A103" s="35" t="s">
        <v>55</v>
      </c>
      <c r="E103" s="39" t="s">
        <v>3549</v>
      </c>
    </row>
    <row r="104" spans="1:5" ht="12.75">
      <c r="A104" s="35" t="s">
        <v>57</v>
      </c>
      <c r="E104" s="40" t="s">
        <v>5</v>
      </c>
    </row>
    <row r="105" spans="1:5" ht="38.25">
      <c r="A105" t="s">
        <v>58</v>
      </c>
      <c r="E105" s="39" t="s">
        <v>3547</v>
      </c>
    </row>
    <row r="106" spans="1:16" ht="12.75">
      <c r="A106" t="s">
        <v>49</v>
      </c>
      <c s="34" t="s">
        <v>196</v>
      </c>
      <c s="34" t="s">
        <v>3550</v>
      </c>
      <c s="35" t="s">
        <v>5</v>
      </c>
      <c s="6" t="s">
        <v>3551</v>
      </c>
      <c s="36" t="s">
        <v>64</v>
      </c>
      <c s="37">
        <v>90</v>
      </c>
      <c s="36">
        <v>0</v>
      </c>
      <c s="36">
        <f>ROUND(G106*H106,6)</f>
      </c>
      <c r="L106" s="38">
        <v>0</v>
      </c>
      <c s="32">
        <f>ROUND(ROUND(L106,2)*ROUND(G106,3),2)</f>
      </c>
      <c s="36" t="s">
        <v>54</v>
      </c>
      <c>
        <f>(M106*21)/100</f>
      </c>
      <c t="s">
        <v>27</v>
      </c>
    </row>
    <row r="107" spans="1:5" ht="12.75">
      <c r="A107" s="35" t="s">
        <v>55</v>
      </c>
      <c r="E107" s="39" t="s">
        <v>3551</v>
      </c>
    </row>
    <row r="108" spans="1:5" ht="12.75">
      <c r="A108" s="35" t="s">
        <v>57</v>
      </c>
      <c r="E108" s="40" t="s">
        <v>5</v>
      </c>
    </row>
    <row r="109" spans="1:5" ht="51">
      <c r="A109" t="s">
        <v>58</v>
      </c>
      <c r="E109" s="39" t="s">
        <v>3552</v>
      </c>
    </row>
    <row r="110" spans="1:16" ht="12.75">
      <c r="A110" t="s">
        <v>49</v>
      </c>
      <c s="34" t="s">
        <v>198</v>
      </c>
      <c s="34" t="s">
        <v>3553</v>
      </c>
      <c s="35" t="s">
        <v>5</v>
      </c>
      <c s="6" t="s">
        <v>3554</v>
      </c>
      <c s="36" t="s">
        <v>69</v>
      </c>
      <c s="37">
        <v>10</v>
      </c>
      <c s="36">
        <v>0</v>
      </c>
      <c s="36">
        <f>ROUND(G110*H110,6)</f>
      </c>
      <c r="L110" s="38">
        <v>0</v>
      </c>
      <c s="32">
        <f>ROUND(ROUND(L110,2)*ROUND(G110,3),2)</f>
      </c>
      <c s="36" t="s">
        <v>54</v>
      </c>
      <c>
        <f>(M110*21)/100</f>
      </c>
      <c t="s">
        <v>27</v>
      </c>
    </row>
    <row r="111" spans="1:5" ht="12.75">
      <c r="A111" s="35" t="s">
        <v>55</v>
      </c>
      <c r="E111" s="39" t="s">
        <v>3554</v>
      </c>
    </row>
    <row r="112" spans="1:5" ht="12.75">
      <c r="A112" s="35" t="s">
        <v>57</v>
      </c>
      <c r="E112" s="40" t="s">
        <v>5</v>
      </c>
    </row>
    <row r="113" spans="1:5" ht="38.25">
      <c r="A113" t="s">
        <v>58</v>
      </c>
      <c r="E113" s="39" t="s">
        <v>3555</v>
      </c>
    </row>
    <row r="114" spans="1:16" ht="12.75">
      <c r="A114" t="s">
        <v>49</v>
      </c>
      <c s="34" t="s">
        <v>204</v>
      </c>
      <c s="34" t="s">
        <v>3556</v>
      </c>
      <c s="35" t="s">
        <v>5</v>
      </c>
      <c s="6" t="s">
        <v>3557</v>
      </c>
      <c s="36" t="s">
        <v>64</v>
      </c>
      <c s="37">
        <v>250</v>
      </c>
      <c s="36">
        <v>0</v>
      </c>
      <c s="36">
        <f>ROUND(G114*H114,6)</f>
      </c>
      <c r="L114" s="38">
        <v>0</v>
      </c>
      <c s="32">
        <f>ROUND(ROUND(L114,2)*ROUND(G114,3),2)</f>
      </c>
      <c s="36" t="s">
        <v>54</v>
      </c>
      <c>
        <f>(M114*21)/100</f>
      </c>
      <c t="s">
        <v>27</v>
      </c>
    </row>
    <row r="115" spans="1:5" ht="12.75">
      <c r="A115" s="35" t="s">
        <v>55</v>
      </c>
      <c r="E115" s="39" t="s">
        <v>3557</v>
      </c>
    </row>
    <row r="116" spans="1:5" ht="12.75">
      <c r="A116" s="35" t="s">
        <v>57</v>
      </c>
      <c r="E116" s="40" t="s">
        <v>5</v>
      </c>
    </row>
    <row r="117" spans="1:5" ht="51">
      <c r="A117" t="s">
        <v>58</v>
      </c>
      <c r="E117" s="39" t="s">
        <v>3558</v>
      </c>
    </row>
    <row r="118" spans="1:16" ht="12.75">
      <c r="A118" t="s">
        <v>49</v>
      </c>
      <c s="34" t="s">
        <v>298</v>
      </c>
      <c s="34" t="s">
        <v>3556</v>
      </c>
      <c s="35" t="s">
        <v>50</v>
      </c>
      <c s="6" t="s">
        <v>3557</v>
      </c>
      <c s="36" t="s">
        <v>64</v>
      </c>
      <c s="37">
        <v>200</v>
      </c>
      <c s="36">
        <v>0</v>
      </c>
      <c s="36">
        <f>ROUND(G118*H118,6)</f>
      </c>
      <c r="L118" s="38">
        <v>0</v>
      </c>
      <c s="32">
        <f>ROUND(ROUND(L118,2)*ROUND(G118,3),2)</f>
      </c>
      <c s="36" t="s">
        <v>54</v>
      </c>
      <c>
        <f>(M118*21)/100</f>
      </c>
      <c t="s">
        <v>27</v>
      </c>
    </row>
    <row r="119" spans="1:5" ht="12.75">
      <c r="A119" s="35" t="s">
        <v>55</v>
      </c>
      <c r="E119" s="39" t="s">
        <v>3557</v>
      </c>
    </row>
    <row r="120" spans="1:5" ht="12.75">
      <c r="A120" s="35" t="s">
        <v>57</v>
      </c>
      <c r="E120" s="40" t="s">
        <v>5</v>
      </c>
    </row>
    <row r="121" spans="1:5" ht="51">
      <c r="A121" t="s">
        <v>58</v>
      </c>
      <c r="E121" s="39" t="s">
        <v>3559</v>
      </c>
    </row>
    <row r="122" spans="1:16" ht="25.5">
      <c r="A122" t="s">
        <v>49</v>
      </c>
      <c s="34" t="s">
        <v>301</v>
      </c>
      <c s="34" t="s">
        <v>3560</v>
      </c>
      <c s="35" t="s">
        <v>5</v>
      </c>
      <c s="6" t="s">
        <v>3561</v>
      </c>
      <c s="36" t="s">
        <v>64</v>
      </c>
      <c s="37">
        <v>1450</v>
      </c>
      <c s="36">
        <v>0</v>
      </c>
      <c s="36">
        <f>ROUND(G122*H122,6)</f>
      </c>
      <c r="L122" s="38">
        <v>0</v>
      </c>
      <c s="32">
        <f>ROUND(ROUND(L122,2)*ROUND(G122,3),2)</f>
      </c>
      <c s="36" t="s">
        <v>54</v>
      </c>
      <c>
        <f>(M122*21)/100</f>
      </c>
      <c t="s">
        <v>27</v>
      </c>
    </row>
    <row r="123" spans="1:5" ht="25.5">
      <c r="A123" s="35" t="s">
        <v>55</v>
      </c>
      <c r="E123" s="39" t="s">
        <v>3561</v>
      </c>
    </row>
    <row r="124" spans="1:5" ht="12.75">
      <c r="A124" s="35" t="s">
        <v>57</v>
      </c>
      <c r="E124" s="40" t="s">
        <v>5</v>
      </c>
    </row>
    <row r="125" spans="1:5" ht="51">
      <c r="A125" t="s">
        <v>58</v>
      </c>
      <c r="E125" s="39" t="s">
        <v>3562</v>
      </c>
    </row>
    <row r="126" spans="1:16" ht="25.5">
      <c r="A126" t="s">
        <v>49</v>
      </c>
      <c s="34" t="s">
        <v>306</v>
      </c>
      <c s="34" t="s">
        <v>3563</v>
      </c>
      <c s="35" t="s">
        <v>5</v>
      </c>
      <c s="6" t="s">
        <v>3564</v>
      </c>
      <c s="36" t="s">
        <v>64</v>
      </c>
      <c s="37">
        <v>20</v>
      </c>
      <c s="36">
        <v>0</v>
      </c>
      <c s="36">
        <f>ROUND(G126*H126,6)</f>
      </c>
      <c r="L126" s="38">
        <v>0</v>
      </c>
      <c s="32">
        <f>ROUND(ROUND(L126,2)*ROUND(G126,3),2)</f>
      </c>
      <c s="36" t="s">
        <v>54</v>
      </c>
      <c>
        <f>(M126*21)/100</f>
      </c>
      <c t="s">
        <v>27</v>
      </c>
    </row>
    <row r="127" spans="1:5" ht="25.5">
      <c r="A127" s="35" t="s">
        <v>55</v>
      </c>
      <c r="E127" s="39" t="s">
        <v>3564</v>
      </c>
    </row>
    <row r="128" spans="1:5" ht="12.75">
      <c r="A128" s="35" t="s">
        <v>57</v>
      </c>
      <c r="E128" s="40" t="s">
        <v>5</v>
      </c>
    </row>
    <row r="129" spans="1:5" ht="51">
      <c r="A129" t="s">
        <v>58</v>
      </c>
      <c r="E129" s="39" t="s">
        <v>3565</v>
      </c>
    </row>
    <row r="130" spans="1:16" ht="25.5">
      <c r="A130" t="s">
        <v>49</v>
      </c>
      <c s="34" t="s">
        <v>371</v>
      </c>
      <c s="34" t="s">
        <v>3566</v>
      </c>
      <c s="35" t="s">
        <v>5</v>
      </c>
      <c s="6" t="s">
        <v>3567</v>
      </c>
      <c s="36" t="s">
        <v>69</v>
      </c>
      <c s="37">
        <v>10</v>
      </c>
      <c s="36">
        <v>0</v>
      </c>
      <c s="36">
        <f>ROUND(G130*H130,6)</f>
      </c>
      <c r="L130" s="38">
        <v>0</v>
      </c>
      <c s="32">
        <f>ROUND(ROUND(L130,2)*ROUND(G130,3),2)</f>
      </c>
      <c s="36" t="s">
        <v>54</v>
      </c>
      <c>
        <f>(M130*21)/100</f>
      </c>
      <c t="s">
        <v>27</v>
      </c>
    </row>
    <row r="131" spans="1:5" ht="25.5">
      <c r="A131" s="35" t="s">
        <v>55</v>
      </c>
      <c r="E131" s="39" t="s">
        <v>3567</v>
      </c>
    </row>
    <row r="132" spans="1:5" ht="12.75">
      <c r="A132" s="35" t="s">
        <v>57</v>
      </c>
      <c r="E132" s="40" t="s">
        <v>5</v>
      </c>
    </row>
    <row r="133" spans="1:5" ht="38.25">
      <c r="A133" t="s">
        <v>58</v>
      </c>
      <c r="E133" s="39" t="s">
        <v>3568</v>
      </c>
    </row>
    <row r="134" spans="1:16" ht="25.5">
      <c r="A134" t="s">
        <v>49</v>
      </c>
      <c s="34" t="s">
        <v>374</v>
      </c>
      <c s="34" t="s">
        <v>3569</v>
      </c>
      <c s="35" t="s">
        <v>5</v>
      </c>
      <c s="6" t="s">
        <v>3570</v>
      </c>
      <c s="36" t="s">
        <v>69</v>
      </c>
      <c s="37">
        <v>20</v>
      </c>
      <c s="36">
        <v>0</v>
      </c>
      <c s="36">
        <f>ROUND(G134*H134,6)</f>
      </c>
      <c r="L134" s="38">
        <v>0</v>
      </c>
      <c s="32">
        <f>ROUND(ROUND(L134,2)*ROUND(G134,3),2)</f>
      </c>
      <c s="36" t="s">
        <v>54</v>
      </c>
      <c>
        <f>(M134*21)/100</f>
      </c>
      <c t="s">
        <v>27</v>
      </c>
    </row>
    <row r="135" spans="1:5" ht="25.5">
      <c r="A135" s="35" t="s">
        <v>55</v>
      </c>
      <c r="E135" s="39" t="s">
        <v>3570</v>
      </c>
    </row>
    <row r="136" spans="1:5" ht="12.75">
      <c r="A136" s="35" t="s">
        <v>57</v>
      </c>
      <c r="E136" s="40" t="s">
        <v>5</v>
      </c>
    </row>
    <row r="137" spans="1:5" ht="38.25">
      <c r="A137" t="s">
        <v>58</v>
      </c>
      <c r="E137" s="39" t="s">
        <v>3568</v>
      </c>
    </row>
    <row r="138" spans="1:16" ht="25.5">
      <c r="A138" t="s">
        <v>49</v>
      </c>
      <c s="34" t="s">
        <v>377</v>
      </c>
      <c s="34" t="s">
        <v>3571</v>
      </c>
      <c s="35" t="s">
        <v>5</v>
      </c>
      <c s="6" t="s">
        <v>3572</v>
      </c>
      <c s="36" t="s">
        <v>69</v>
      </c>
      <c s="37">
        <v>6</v>
      </c>
      <c s="36">
        <v>0</v>
      </c>
      <c s="36">
        <f>ROUND(G138*H138,6)</f>
      </c>
      <c r="L138" s="38">
        <v>0</v>
      </c>
      <c s="32">
        <f>ROUND(ROUND(L138,2)*ROUND(G138,3),2)</f>
      </c>
      <c s="36" t="s">
        <v>54</v>
      </c>
      <c>
        <f>(M138*21)/100</f>
      </c>
      <c t="s">
        <v>27</v>
      </c>
    </row>
    <row r="139" spans="1:5" ht="25.5">
      <c r="A139" s="35" t="s">
        <v>55</v>
      </c>
      <c r="E139" s="39" t="s">
        <v>3572</v>
      </c>
    </row>
    <row r="140" spans="1:5" ht="12.75">
      <c r="A140" s="35" t="s">
        <v>57</v>
      </c>
      <c r="E140" s="40" t="s">
        <v>5</v>
      </c>
    </row>
    <row r="141" spans="1:5" ht="38.25">
      <c r="A141" t="s">
        <v>58</v>
      </c>
      <c r="E141" s="39" t="s">
        <v>3568</v>
      </c>
    </row>
    <row r="142" spans="1:16" ht="12.75">
      <c r="A142" t="s">
        <v>49</v>
      </c>
      <c s="34" t="s">
        <v>381</v>
      </c>
      <c s="34" t="s">
        <v>3515</v>
      </c>
      <c s="35" t="s">
        <v>5</v>
      </c>
      <c s="6" t="s">
        <v>3516</v>
      </c>
      <c s="36" t="s">
        <v>64</v>
      </c>
      <c s="37">
        <v>450</v>
      </c>
      <c s="36">
        <v>0</v>
      </c>
      <c s="36">
        <f>ROUND(G142*H142,6)</f>
      </c>
      <c r="L142" s="38">
        <v>0</v>
      </c>
      <c s="32">
        <f>ROUND(ROUND(L142,2)*ROUND(G142,3),2)</f>
      </c>
      <c s="36" t="s">
        <v>54</v>
      </c>
      <c>
        <f>(M142*21)/100</f>
      </c>
      <c t="s">
        <v>27</v>
      </c>
    </row>
    <row r="143" spans="1:5" ht="12.75">
      <c r="A143" s="35" t="s">
        <v>55</v>
      </c>
      <c r="E143" s="39" t="s">
        <v>3516</v>
      </c>
    </row>
    <row r="144" spans="1:5" ht="12.75">
      <c r="A144" s="35" t="s">
        <v>57</v>
      </c>
      <c r="E144" s="40" t="s">
        <v>5</v>
      </c>
    </row>
    <row r="145" spans="1:5" ht="25.5">
      <c r="A145" t="s">
        <v>58</v>
      </c>
      <c r="E145" s="39" t="s">
        <v>3517</v>
      </c>
    </row>
    <row r="146" spans="1:16" ht="25.5">
      <c r="A146" t="s">
        <v>49</v>
      </c>
      <c s="34" t="s">
        <v>384</v>
      </c>
      <c s="34" t="s">
        <v>3573</v>
      </c>
      <c s="35" t="s">
        <v>5</v>
      </c>
      <c s="6" t="s">
        <v>3574</v>
      </c>
      <c s="36" t="s">
        <v>69</v>
      </c>
      <c s="37">
        <v>5</v>
      </c>
      <c s="36">
        <v>0</v>
      </c>
      <c s="36">
        <f>ROUND(G146*H146,6)</f>
      </c>
      <c r="L146" s="38">
        <v>0</v>
      </c>
      <c s="32">
        <f>ROUND(ROUND(L146,2)*ROUND(G146,3),2)</f>
      </c>
      <c s="36" t="s">
        <v>54</v>
      </c>
      <c>
        <f>(M146*21)/100</f>
      </c>
      <c t="s">
        <v>27</v>
      </c>
    </row>
    <row r="147" spans="1:5" ht="25.5">
      <c r="A147" s="35" t="s">
        <v>55</v>
      </c>
      <c r="E147" s="39" t="s">
        <v>3574</v>
      </c>
    </row>
    <row r="148" spans="1:5" ht="12.75">
      <c r="A148" s="35" t="s">
        <v>57</v>
      </c>
      <c r="E148" s="40" t="s">
        <v>5</v>
      </c>
    </row>
    <row r="149" spans="1:5" ht="63.75">
      <c r="A149" t="s">
        <v>58</v>
      </c>
      <c r="E149" s="39" t="s">
        <v>3575</v>
      </c>
    </row>
    <row r="150" spans="1:16" ht="12.75">
      <c r="A150" t="s">
        <v>49</v>
      </c>
      <c s="34" t="s">
        <v>387</v>
      </c>
      <c s="34" t="s">
        <v>3576</v>
      </c>
      <c s="35" t="s">
        <v>5</v>
      </c>
      <c s="6" t="s">
        <v>3577</v>
      </c>
      <c s="36" t="s">
        <v>69</v>
      </c>
      <c s="37">
        <v>1</v>
      </c>
      <c s="36">
        <v>0</v>
      </c>
      <c s="36">
        <f>ROUND(G150*H150,6)</f>
      </c>
      <c r="L150" s="38">
        <v>0</v>
      </c>
      <c s="32">
        <f>ROUND(ROUND(L150,2)*ROUND(G150,3),2)</f>
      </c>
      <c s="36" t="s">
        <v>54</v>
      </c>
      <c>
        <f>(M150*21)/100</f>
      </c>
      <c t="s">
        <v>27</v>
      </c>
    </row>
    <row r="151" spans="1:5" ht="12.75">
      <c r="A151" s="35" t="s">
        <v>55</v>
      </c>
      <c r="E151" s="39" t="s">
        <v>3577</v>
      </c>
    </row>
    <row r="152" spans="1:5" ht="12.75">
      <c r="A152" s="35" t="s">
        <v>57</v>
      </c>
      <c r="E152" s="40" t="s">
        <v>5</v>
      </c>
    </row>
    <row r="153" spans="1:5" ht="38.25">
      <c r="A153" t="s">
        <v>58</v>
      </c>
      <c r="E153" s="39" t="s">
        <v>3578</v>
      </c>
    </row>
    <row r="154" spans="1:16" ht="25.5">
      <c r="A154" t="s">
        <v>49</v>
      </c>
      <c s="34" t="s">
        <v>390</v>
      </c>
      <c s="34" t="s">
        <v>3579</v>
      </c>
      <c s="35" t="s">
        <v>5</v>
      </c>
      <c s="6" t="s">
        <v>3580</v>
      </c>
      <c s="36" t="s">
        <v>69</v>
      </c>
      <c s="37">
        <v>8</v>
      </c>
      <c s="36">
        <v>0</v>
      </c>
      <c s="36">
        <f>ROUND(G154*H154,6)</f>
      </c>
      <c r="L154" s="38">
        <v>0</v>
      </c>
      <c s="32">
        <f>ROUND(ROUND(L154,2)*ROUND(G154,3),2)</f>
      </c>
      <c s="36" t="s">
        <v>54</v>
      </c>
      <c>
        <f>(M154*21)/100</f>
      </c>
      <c t="s">
        <v>27</v>
      </c>
    </row>
    <row r="155" spans="1:5" ht="25.5">
      <c r="A155" s="35" t="s">
        <v>55</v>
      </c>
      <c r="E155" s="39" t="s">
        <v>3580</v>
      </c>
    </row>
    <row r="156" spans="1:5" ht="12.75">
      <c r="A156" s="35" t="s">
        <v>57</v>
      </c>
      <c r="E156" s="40" t="s">
        <v>5</v>
      </c>
    </row>
    <row r="157" spans="1:5" ht="51">
      <c r="A157" t="s">
        <v>58</v>
      </c>
      <c r="E157" s="39" t="s">
        <v>3581</v>
      </c>
    </row>
    <row r="158" spans="1:16" ht="25.5">
      <c r="A158" t="s">
        <v>49</v>
      </c>
      <c s="34" t="s">
        <v>395</v>
      </c>
      <c s="34" t="s">
        <v>3582</v>
      </c>
      <c s="35" t="s">
        <v>5</v>
      </c>
      <c s="6" t="s">
        <v>3583</v>
      </c>
      <c s="36" t="s">
        <v>69</v>
      </c>
      <c s="37">
        <v>3</v>
      </c>
      <c s="36">
        <v>0</v>
      </c>
      <c s="36">
        <f>ROUND(G158*H158,6)</f>
      </c>
      <c r="L158" s="38">
        <v>0</v>
      </c>
      <c s="32">
        <f>ROUND(ROUND(L158,2)*ROUND(G158,3),2)</f>
      </c>
      <c s="36" t="s">
        <v>54</v>
      </c>
      <c>
        <f>(M158*21)/100</f>
      </c>
      <c t="s">
        <v>27</v>
      </c>
    </row>
    <row r="159" spans="1:5" ht="25.5">
      <c r="A159" s="35" t="s">
        <v>55</v>
      </c>
      <c r="E159" s="39" t="s">
        <v>3583</v>
      </c>
    </row>
    <row r="160" spans="1:5" ht="12.75">
      <c r="A160" s="35" t="s">
        <v>57</v>
      </c>
      <c r="E160" s="40" t="s">
        <v>5</v>
      </c>
    </row>
    <row r="161" spans="1:5" ht="38.25">
      <c r="A161" t="s">
        <v>58</v>
      </c>
      <c r="E161" s="39" t="s">
        <v>3584</v>
      </c>
    </row>
    <row r="162" spans="1:16" ht="25.5">
      <c r="A162" t="s">
        <v>49</v>
      </c>
      <c s="34" t="s">
        <v>397</v>
      </c>
      <c s="34" t="s">
        <v>3585</v>
      </c>
      <c s="35" t="s">
        <v>5</v>
      </c>
      <c s="6" t="s">
        <v>3586</v>
      </c>
      <c s="36" t="s">
        <v>69</v>
      </c>
      <c s="37">
        <v>2</v>
      </c>
      <c s="36">
        <v>0</v>
      </c>
      <c s="36">
        <f>ROUND(G162*H162,6)</f>
      </c>
      <c r="L162" s="38">
        <v>0</v>
      </c>
      <c s="32">
        <f>ROUND(ROUND(L162,2)*ROUND(G162,3),2)</f>
      </c>
      <c s="36" t="s">
        <v>54</v>
      </c>
      <c>
        <f>(M162*21)/100</f>
      </c>
      <c t="s">
        <v>27</v>
      </c>
    </row>
    <row r="163" spans="1:5" ht="25.5">
      <c r="A163" s="35" t="s">
        <v>55</v>
      </c>
      <c r="E163" s="39" t="s">
        <v>3586</v>
      </c>
    </row>
    <row r="164" spans="1:5" ht="12.75">
      <c r="A164" s="35" t="s">
        <v>57</v>
      </c>
      <c r="E164" s="40" t="s">
        <v>5</v>
      </c>
    </row>
    <row r="165" spans="1:5" ht="38.25">
      <c r="A165" t="s">
        <v>58</v>
      </c>
      <c r="E165" s="39" t="s">
        <v>3584</v>
      </c>
    </row>
    <row r="166" spans="1:16" ht="25.5">
      <c r="A166" t="s">
        <v>49</v>
      </c>
      <c s="34" t="s">
        <v>398</v>
      </c>
      <c s="34" t="s">
        <v>3587</v>
      </c>
      <c s="35" t="s">
        <v>5</v>
      </c>
      <c s="6" t="s">
        <v>3588</v>
      </c>
      <c s="36" t="s">
        <v>69</v>
      </c>
      <c s="37">
        <v>2</v>
      </c>
      <c s="36">
        <v>0</v>
      </c>
      <c s="36">
        <f>ROUND(G166*H166,6)</f>
      </c>
      <c r="L166" s="38">
        <v>0</v>
      </c>
      <c s="32">
        <f>ROUND(ROUND(L166,2)*ROUND(G166,3),2)</f>
      </c>
      <c s="36" t="s">
        <v>54</v>
      </c>
      <c>
        <f>(M166*21)/100</f>
      </c>
      <c t="s">
        <v>27</v>
      </c>
    </row>
    <row r="167" spans="1:5" ht="25.5">
      <c r="A167" s="35" t="s">
        <v>55</v>
      </c>
      <c r="E167" s="39" t="s">
        <v>3588</v>
      </c>
    </row>
    <row r="168" spans="1:5" ht="12.75">
      <c r="A168" s="35" t="s">
        <v>57</v>
      </c>
      <c r="E168" s="40" t="s">
        <v>5</v>
      </c>
    </row>
    <row r="169" spans="1:5" ht="38.25">
      <c r="A169" t="s">
        <v>58</v>
      </c>
      <c r="E169" s="39" t="s">
        <v>3584</v>
      </c>
    </row>
    <row r="170" spans="1:16" ht="12.75">
      <c r="A170" t="s">
        <v>49</v>
      </c>
      <c s="34" t="s">
        <v>402</v>
      </c>
      <c s="34" t="s">
        <v>3589</v>
      </c>
      <c s="35" t="s">
        <v>5</v>
      </c>
      <c s="6" t="s">
        <v>3590</v>
      </c>
      <c s="36" t="s">
        <v>69</v>
      </c>
      <c s="37">
        <v>1</v>
      </c>
      <c s="36">
        <v>0</v>
      </c>
      <c s="36">
        <f>ROUND(G170*H170,6)</f>
      </c>
      <c r="L170" s="38">
        <v>0</v>
      </c>
      <c s="32">
        <f>ROUND(ROUND(L170,2)*ROUND(G170,3),2)</f>
      </c>
      <c s="36" t="s">
        <v>54</v>
      </c>
      <c>
        <f>(M170*21)/100</f>
      </c>
      <c t="s">
        <v>27</v>
      </c>
    </row>
    <row r="171" spans="1:5" ht="12.75">
      <c r="A171" s="35" t="s">
        <v>55</v>
      </c>
      <c r="E171" s="39" t="s">
        <v>3590</v>
      </c>
    </row>
    <row r="172" spans="1:5" ht="12.75">
      <c r="A172" s="35" t="s">
        <v>57</v>
      </c>
      <c r="E172" s="40" t="s">
        <v>5</v>
      </c>
    </row>
    <row r="173" spans="1:5" ht="38.25">
      <c r="A173" t="s">
        <v>58</v>
      </c>
      <c r="E173" s="39" t="s">
        <v>3591</v>
      </c>
    </row>
    <row r="174" spans="1:16" ht="12.75">
      <c r="A174" t="s">
        <v>49</v>
      </c>
      <c s="34" t="s">
        <v>406</v>
      </c>
      <c s="34" t="s">
        <v>3592</v>
      </c>
      <c s="35" t="s">
        <v>5</v>
      </c>
      <c s="6" t="s">
        <v>3593</v>
      </c>
      <c s="36" t="s">
        <v>69</v>
      </c>
      <c s="37">
        <v>4</v>
      </c>
      <c s="36">
        <v>0</v>
      </c>
      <c s="36">
        <f>ROUND(G174*H174,6)</f>
      </c>
      <c r="L174" s="38">
        <v>0</v>
      </c>
      <c s="32">
        <f>ROUND(ROUND(L174,2)*ROUND(G174,3),2)</f>
      </c>
      <c s="36" t="s">
        <v>54</v>
      </c>
      <c>
        <f>(M174*21)/100</f>
      </c>
      <c t="s">
        <v>27</v>
      </c>
    </row>
    <row r="175" spans="1:5" ht="12.75">
      <c r="A175" s="35" t="s">
        <v>55</v>
      </c>
      <c r="E175" s="39" t="s">
        <v>3593</v>
      </c>
    </row>
    <row r="176" spans="1:5" ht="12.75">
      <c r="A176" s="35" t="s">
        <v>57</v>
      </c>
      <c r="E176" s="40" t="s">
        <v>5</v>
      </c>
    </row>
    <row r="177" spans="1:5" ht="38.25">
      <c r="A177" t="s">
        <v>58</v>
      </c>
      <c r="E177" s="39" t="s">
        <v>3591</v>
      </c>
    </row>
    <row r="178" spans="1:16" ht="12.75">
      <c r="A178" t="s">
        <v>49</v>
      </c>
      <c s="34" t="s">
        <v>409</v>
      </c>
      <c s="34" t="s">
        <v>3594</v>
      </c>
      <c s="35" t="s">
        <v>5</v>
      </c>
      <c s="6" t="s">
        <v>3595</v>
      </c>
      <c s="36" t="s">
        <v>69</v>
      </c>
      <c s="37">
        <v>1</v>
      </c>
      <c s="36">
        <v>0</v>
      </c>
      <c s="36">
        <f>ROUND(G178*H178,6)</f>
      </c>
      <c r="L178" s="38">
        <v>0</v>
      </c>
      <c s="32">
        <f>ROUND(ROUND(L178,2)*ROUND(G178,3),2)</f>
      </c>
      <c s="36" t="s">
        <v>54</v>
      </c>
      <c>
        <f>(M178*21)/100</f>
      </c>
      <c t="s">
        <v>27</v>
      </c>
    </row>
    <row r="179" spans="1:5" ht="12.75">
      <c r="A179" s="35" t="s">
        <v>55</v>
      </c>
      <c r="E179" s="39" t="s">
        <v>3595</v>
      </c>
    </row>
    <row r="180" spans="1:5" ht="12.75">
      <c r="A180" s="35" t="s">
        <v>57</v>
      </c>
      <c r="E180" s="40" t="s">
        <v>5</v>
      </c>
    </row>
    <row r="181" spans="1:5" ht="38.25">
      <c r="A181" t="s">
        <v>58</v>
      </c>
      <c r="E181" s="39" t="s">
        <v>3591</v>
      </c>
    </row>
    <row r="182" spans="1:16" ht="12.75">
      <c r="A182" t="s">
        <v>49</v>
      </c>
      <c s="34" t="s">
        <v>412</v>
      </c>
      <c s="34" t="s">
        <v>3596</v>
      </c>
      <c s="35" t="s">
        <v>5</v>
      </c>
      <c s="6" t="s">
        <v>3597</v>
      </c>
      <c s="36" t="s">
        <v>69</v>
      </c>
      <c s="37">
        <v>4</v>
      </c>
      <c s="36">
        <v>0</v>
      </c>
      <c s="36">
        <f>ROUND(G182*H182,6)</f>
      </c>
      <c r="L182" s="38">
        <v>0</v>
      </c>
      <c s="32">
        <f>ROUND(ROUND(L182,2)*ROUND(G182,3),2)</f>
      </c>
      <c s="36" t="s">
        <v>54</v>
      </c>
      <c>
        <f>(M182*21)/100</f>
      </c>
      <c t="s">
        <v>27</v>
      </c>
    </row>
    <row r="183" spans="1:5" ht="12.75">
      <c r="A183" s="35" t="s">
        <v>55</v>
      </c>
      <c r="E183" s="39" t="s">
        <v>3597</v>
      </c>
    </row>
    <row r="184" spans="1:5" ht="12.75">
      <c r="A184" s="35" t="s">
        <v>57</v>
      </c>
      <c r="E184" s="40" t="s">
        <v>5</v>
      </c>
    </row>
    <row r="185" spans="1:5" ht="38.25">
      <c r="A185" t="s">
        <v>58</v>
      </c>
      <c r="E185" s="39" t="s">
        <v>3591</v>
      </c>
    </row>
    <row r="186" spans="1:16" ht="12.75">
      <c r="A186" t="s">
        <v>49</v>
      </c>
      <c s="34" t="s">
        <v>415</v>
      </c>
      <c s="34" t="s">
        <v>3598</v>
      </c>
      <c s="35" t="s">
        <v>5</v>
      </c>
      <c s="6" t="s">
        <v>3599</v>
      </c>
      <c s="36" t="s">
        <v>69</v>
      </c>
      <c s="37">
        <v>2</v>
      </c>
      <c s="36">
        <v>0</v>
      </c>
      <c s="36">
        <f>ROUND(G186*H186,6)</f>
      </c>
      <c r="L186" s="38">
        <v>0</v>
      </c>
      <c s="32">
        <f>ROUND(ROUND(L186,2)*ROUND(G186,3),2)</f>
      </c>
      <c s="36" t="s">
        <v>54</v>
      </c>
      <c>
        <f>(M186*21)/100</f>
      </c>
      <c t="s">
        <v>27</v>
      </c>
    </row>
    <row r="187" spans="1:5" ht="12.75">
      <c r="A187" s="35" t="s">
        <v>55</v>
      </c>
      <c r="E187" s="39" t="s">
        <v>3599</v>
      </c>
    </row>
    <row r="188" spans="1:5" ht="12.75">
      <c r="A188" s="35" t="s">
        <v>57</v>
      </c>
      <c r="E188" s="40" t="s">
        <v>5</v>
      </c>
    </row>
    <row r="189" spans="1:5" ht="38.25">
      <c r="A189" t="s">
        <v>58</v>
      </c>
      <c r="E189" s="39" t="s">
        <v>3591</v>
      </c>
    </row>
    <row r="190" spans="1:16" ht="12.75">
      <c r="A190" t="s">
        <v>49</v>
      </c>
      <c s="34" t="s">
        <v>419</v>
      </c>
      <c s="34" t="s">
        <v>3600</v>
      </c>
      <c s="35" t="s">
        <v>5</v>
      </c>
      <c s="6" t="s">
        <v>3601</v>
      </c>
      <c s="36" t="s">
        <v>69</v>
      </c>
      <c s="37">
        <v>2</v>
      </c>
      <c s="36">
        <v>0</v>
      </c>
      <c s="36">
        <f>ROUND(G190*H190,6)</f>
      </c>
      <c r="L190" s="38">
        <v>0</v>
      </c>
      <c s="32">
        <f>ROUND(ROUND(L190,2)*ROUND(G190,3),2)</f>
      </c>
      <c s="36" t="s">
        <v>54</v>
      </c>
      <c>
        <f>(M190*21)/100</f>
      </c>
      <c t="s">
        <v>27</v>
      </c>
    </row>
    <row r="191" spans="1:5" ht="12.75">
      <c r="A191" s="35" t="s">
        <v>55</v>
      </c>
      <c r="E191" s="39" t="s">
        <v>3601</v>
      </c>
    </row>
    <row r="192" spans="1:5" ht="12.75">
      <c r="A192" s="35" t="s">
        <v>57</v>
      </c>
      <c r="E192" s="40" t="s">
        <v>5</v>
      </c>
    </row>
    <row r="193" spans="1:5" ht="38.25">
      <c r="A193" t="s">
        <v>58</v>
      </c>
      <c r="E193" s="39" t="s">
        <v>3591</v>
      </c>
    </row>
    <row r="194" spans="1:16" ht="12.75">
      <c r="A194" t="s">
        <v>49</v>
      </c>
      <c s="34" t="s">
        <v>422</v>
      </c>
      <c s="34" t="s">
        <v>3602</v>
      </c>
      <c s="35" t="s">
        <v>5</v>
      </c>
      <c s="6" t="s">
        <v>3603</v>
      </c>
      <c s="36" t="s">
        <v>69</v>
      </c>
      <c s="37">
        <v>3</v>
      </c>
      <c s="36">
        <v>0</v>
      </c>
      <c s="36">
        <f>ROUND(G194*H194,6)</f>
      </c>
      <c r="L194" s="38">
        <v>0</v>
      </c>
      <c s="32">
        <f>ROUND(ROUND(L194,2)*ROUND(G194,3),2)</f>
      </c>
      <c s="36" t="s">
        <v>54</v>
      </c>
      <c>
        <f>(M194*21)/100</f>
      </c>
      <c t="s">
        <v>27</v>
      </c>
    </row>
    <row r="195" spans="1:5" ht="12.75">
      <c r="A195" s="35" t="s">
        <v>55</v>
      </c>
      <c r="E195" s="39" t="s">
        <v>3603</v>
      </c>
    </row>
    <row r="196" spans="1:5" ht="12.75">
      <c r="A196" s="35" t="s">
        <v>57</v>
      </c>
      <c r="E196" s="40" t="s">
        <v>5</v>
      </c>
    </row>
    <row r="197" spans="1:5" ht="38.25">
      <c r="A197" t="s">
        <v>58</v>
      </c>
      <c r="E197" s="39" t="s">
        <v>3591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3524</v>
      </c>
      <c s="41">
        <f>Rekapitulace!C43</f>
      </c>
      <c s="20" t="s">
        <v>0</v>
      </c>
      <c t="s">
        <v>23</v>
      </c>
      <c t="s">
        <v>27</v>
      </c>
    </row>
    <row r="4" spans="1:16" ht="32" customHeight="1">
      <c r="A4" s="24" t="s">
        <v>20</v>
      </c>
      <c s="25" t="s">
        <v>28</v>
      </c>
      <c s="27" t="s">
        <v>3524</v>
      </c>
      <c r="E4" s="26" t="s">
        <v>3525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3606</v>
      </c>
      <c r="E8" s="30" t="s">
        <v>3605</v>
      </c>
      <c r="J8" s="29">
        <f>0+J9+J18+J35+J64</f>
      </c>
      <c s="29">
        <f>0+K9+K18+K35+K64</f>
      </c>
      <c s="29">
        <f>0+L9+L18+L35+L64</f>
      </c>
      <c s="29">
        <f>0+M9+M18+M35+M64</f>
      </c>
    </row>
    <row r="9" spans="1:13" ht="12.75">
      <c r="A9" t="s">
        <v>46</v>
      </c>
      <c r="C9" s="31" t="s">
        <v>47</v>
      </c>
      <c r="E9" s="33" t="s">
        <v>1173</v>
      </c>
      <c r="J9" s="32">
        <f>0</f>
      </c>
      <c s="32">
        <f>0</f>
      </c>
      <c s="32">
        <f>0+L10+L14</f>
      </c>
      <c s="32">
        <f>0+M10+M14</f>
      </c>
    </row>
    <row r="10" spans="1:16" ht="12.75">
      <c r="A10" t="s">
        <v>49</v>
      </c>
      <c s="34" t="s">
        <v>50</v>
      </c>
      <c s="34" t="s">
        <v>3607</v>
      </c>
      <c s="35" t="s">
        <v>5</v>
      </c>
      <c s="6" t="s">
        <v>3608</v>
      </c>
      <c s="36" t="s">
        <v>64</v>
      </c>
      <c s="37">
        <v>105</v>
      </c>
      <c s="36">
        <v>0</v>
      </c>
      <c s="36">
        <f>ROUND(G10*H10,6)</f>
      </c>
      <c r="L10" s="38">
        <v>0</v>
      </c>
      <c s="32">
        <f>ROUND(ROUND(L10,2)*ROUND(G10,3),2)</f>
      </c>
      <c s="36" t="s">
        <v>104</v>
      </c>
      <c>
        <f>(M10*21)/100</f>
      </c>
      <c t="s">
        <v>27</v>
      </c>
    </row>
    <row r="11" spans="1:5" ht="12.75">
      <c r="A11" s="35" t="s">
        <v>55</v>
      </c>
      <c r="E11" s="39" t="s">
        <v>3608</v>
      </c>
    </row>
    <row r="12" spans="1:5" ht="12.75">
      <c r="A12" s="35" t="s">
        <v>57</v>
      </c>
      <c r="E12" s="40" t="s">
        <v>5</v>
      </c>
    </row>
    <row r="13" spans="1:5" ht="12.75">
      <c r="A13" t="s">
        <v>58</v>
      </c>
      <c r="E13" s="39" t="s">
        <v>5</v>
      </c>
    </row>
    <row r="14" spans="1:16" ht="12.75">
      <c r="A14" t="s">
        <v>49</v>
      </c>
      <c s="34" t="s">
        <v>27</v>
      </c>
      <c s="34" t="s">
        <v>3609</v>
      </c>
      <c s="35" t="s">
        <v>5</v>
      </c>
      <c s="6" t="s">
        <v>3610</v>
      </c>
      <c s="36" t="s">
        <v>69</v>
      </c>
      <c s="37">
        <v>8</v>
      </c>
      <c s="36">
        <v>0</v>
      </c>
      <c s="36">
        <f>ROUND(G14*H14,6)</f>
      </c>
      <c r="L14" s="38">
        <v>0</v>
      </c>
      <c s="32">
        <f>ROUND(ROUND(L14,2)*ROUND(G14,3),2)</f>
      </c>
      <c s="36" t="s">
        <v>104</v>
      </c>
      <c>
        <f>(M14*21)/100</f>
      </c>
      <c t="s">
        <v>27</v>
      </c>
    </row>
    <row r="15" spans="1:5" ht="12.75">
      <c r="A15" s="35" t="s">
        <v>55</v>
      </c>
      <c r="E15" s="39" t="s">
        <v>3610</v>
      </c>
    </row>
    <row r="16" spans="1:5" ht="12.75">
      <c r="A16" s="35" t="s">
        <v>57</v>
      </c>
      <c r="E16" s="40" t="s">
        <v>5</v>
      </c>
    </row>
    <row r="17" spans="1:5" ht="12.75">
      <c r="A17" t="s">
        <v>58</v>
      </c>
      <c r="E17" s="39" t="s">
        <v>5</v>
      </c>
    </row>
    <row r="18" spans="1:13" ht="12.75">
      <c r="A18" t="s">
        <v>46</v>
      </c>
      <c r="C18" s="31" t="s">
        <v>105</v>
      </c>
      <c r="E18" s="33" t="s">
        <v>1336</v>
      </c>
      <c r="J18" s="32">
        <f>0</f>
      </c>
      <c s="32">
        <f>0</f>
      </c>
      <c s="32">
        <f>0+L19+L23+L27+L31</f>
      </c>
      <c s="32">
        <f>0+M19+M23+M27+M31</f>
      </c>
    </row>
    <row r="19" spans="1:16" ht="38.25">
      <c r="A19" t="s">
        <v>49</v>
      </c>
      <c s="34" t="s">
        <v>26</v>
      </c>
      <c s="34" t="s">
        <v>3611</v>
      </c>
      <c s="35" t="s">
        <v>5</v>
      </c>
      <c s="6" t="s">
        <v>3612</v>
      </c>
      <c s="36" t="s">
        <v>69</v>
      </c>
      <c s="37">
        <v>1</v>
      </c>
      <c s="36">
        <v>0</v>
      </c>
      <c s="36">
        <f>ROUND(G19*H19,6)</f>
      </c>
      <c r="L19" s="38">
        <v>0</v>
      </c>
      <c s="32">
        <f>ROUND(ROUND(L19,2)*ROUND(G19,3),2)</f>
      </c>
      <c s="36" t="s">
        <v>104</v>
      </c>
      <c>
        <f>(M19*21)/100</f>
      </c>
      <c t="s">
        <v>27</v>
      </c>
    </row>
    <row r="20" spans="1:5" ht="38.25">
      <c r="A20" s="35" t="s">
        <v>55</v>
      </c>
      <c r="E20" s="39" t="s">
        <v>3613</v>
      </c>
    </row>
    <row r="21" spans="1:5" ht="12.75">
      <c r="A21" s="35" t="s">
        <v>57</v>
      </c>
      <c r="E21" s="40" t="s">
        <v>5</v>
      </c>
    </row>
    <row r="22" spans="1:5" ht="12.75">
      <c r="A22" t="s">
        <v>58</v>
      </c>
      <c r="E22" s="39" t="s">
        <v>5</v>
      </c>
    </row>
    <row r="23" spans="1:16" ht="12.75">
      <c r="A23" t="s">
        <v>49</v>
      </c>
      <c s="34" t="s">
        <v>66</v>
      </c>
      <c s="34" t="s">
        <v>3614</v>
      </c>
      <c s="35" t="s">
        <v>5</v>
      </c>
      <c s="6" t="s">
        <v>3615</v>
      </c>
      <c s="36" t="s">
        <v>69</v>
      </c>
      <c s="37">
        <v>1</v>
      </c>
      <c s="36">
        <v>0</v>
      </c>
      <c s="36">
        <f>ROUND(G23*H23,6)</f>
      </c>
      <c r="L23" s="38">
        <v>0</v>
      </c>
      <c s="32">
        <f>ROUND(ROUND(L23,2)*ROUND(G23,3),2)</f>
      </c>
      <c s="36" t="s">
        <v>104</v>
      </c>
      <c>
        <f>(M23*21)/100</f>
      </c>
      <c t="s">
        <v>27</v>
      </c>
    </row>
    <row r="24" spans="1:5" ht="12.75">
      <c r="A24" s="35" t="s">
        <v>55</v>
      </c>
      <c r="E24" s="39" t="s">
        <v>3615</v>
      </c>
    </row>
    <row r="25" spans="1:5" ht="12.75">
      <c r="A25" s="35" t="s">
        <v>57</v>
      </c>
      <c r="E25" s="40" t="s">
        <v>5</v>
      </c>
    </row>
    <row r="26" spans="1:5" ht="12.75">
      <c r="A26" t="s">
        <v>58</v>
      </c>
      <c r="E26" s="39" t="s">
        <v>5</v>
      </c>
    </row>
    <row r="27" spans="1:16" ht="38.25">
      <c r="A27" t="s">
        <v>49</v>
      </c>
      <c s="34" t="s">
        <v>70</v>
      </c>
      <c s="34" t="s">
        <v>3616</v>
      </c>
      <c s="35" t="s">
        <v>5</v>
      </c>
      <c s="6" t="s">
        <v>3617</v>
      </c>
      <c s="36" t="s">
        <v>69</v>
      </c>
      <c s="37">
        <v>1</v>
      </c>
      <c s="36">
        <v>0</v>
      </c>
      <c s="36">
        <f>ROUND(G27*H27,6)</f>
      </c>
      <c r="L27" s="38">
        <v>0</v>
      </c>
      <c s="32">
        <f>ROUND(ROUND(L27,2)*ROUND(G27,3),2)</f>
      </c>
      <c s="36" t="s">
        <v>104</v>
      </c>
      <c>
        <f>(M27*21)/100</f>
      </c>
      <c t="s">
        <v>27</v>
      </c>
    </row>
    <row r="28" spans="1:5" ht="38.25">
      <c r="A28" s="35" t="s">
        <v>55</v>
      </c>
      <c r="E28" s="39" t="s">
        <v>3618</v>
      </c>
    </row>
    <row r="29" spans="1:5" ht="12.75">
      <c r="A29" s="35" t="s">
        <v>57</v>
      </c>
      <c r="E29" s="40" t="s">
        <v>5</v>
      </c>
    </row>
    <row r="30" spans="1:5" ht="12.75">
      <c r="A30" t="s">
        <v>58</v>
      </c>
      <c r="E30" s="39" t="s">
        <v>5</v>
      </c>
    </row>
    <row r="31" spans="1:16" ht="12.75">
      <c r="A31" t="s">
        <v>49</v>
      </c>
      <c s="34" t="s">
        <v>76</v>
      </c>
      <c s="34" t="s">
        <v>3619</v>
      </c>
      <c s="35" t="s">
        <v>5</v>
      </c>
      <c s="6" t="s">
        <v>3620</v>
      </c>
      <c s="36" t="s">
        <v>69</v>
      </c>
      <c s="37">
        <v>1</v>
      </c>
      <c s="36">
        <v>0</v>
      </c>
      <c s="36">
        <f>ROUND(G31*H31,6)</f>
      </c>
      <c r="L31" s="38">
        <v>0</v>
      </c>
      <c s="32">
        <f>ROUND(ROUND(L31,2)*ROUND(G31,3),2)</f>
      </c>
      <c s="36" t="s">
        <v>104</v>
      </c>
      <c>
        <f>(M31*21)/100</f>
      </c>
      <c t="s">
        <v>27</v>
      </c>
    </row>
    <row r="32" spans="1:5" ht="12.75">
      <c r="A32" s="35" t="s">
        <v>55</v>
      </c>
      <c r="E32" s="39" t="s">
        <v>3620</v>
      </c>
    </row>
    <row r="33" spans="1:5" ht="12.75">
      <c r="A33" s="35" t="s">
        <v>57</v>
      </c>
      <c r="E33" s="40" t="s">
        <v>5</v>
      </c>
    </row>
    <row r="34" spans="1:5" ht="12.75">
      <c r="A34" t="s">
        <v>58</v>
      </c>
      <c r="E34" s="39" t="s">
        <v>5</v>
      </c>
    </row>
    <row r="35" spans="1:13" ht="12.75">
      <c r="A35" t="s">
        <v>46</v>
      </c>
      <c r="C35" s="31" t="s">
        <v>1377</v>
      </c>
      <c r="E35" s="33" t="s">
        <v>3621</v>
      </c>
      <c r="J35" s="32">
        <f>0</f>
      </c>
      <c s="32">
        <f>0</f>
      </c>
      <c s="32">
        <f>0+L36+L40+L44+L48+L52+L56+L60</f>
      </c>
      <c s="32">
        <f>0+M36+M40+M44+M48+M52+M56+M60</f>
      </c>
    </row>
    <row r="36" spans="1:16" ht="12.75">
      <c r="A36" t="s">
        <v>49</v>
      </c>
      <c s="34" t="s">
        <v>79</v>
      </c>
      <c s="34" t="s">
        <v>3622</v>
      </c>
      <c s="35" t="s">
        <v>5</v>
      </c>
      <c s="6" t="s">
        <v>1456</v>
      </c>
      <c s="36" t="s">
        <v>53</v>
      </c>
      <c s="37">
        <v>21</v>
      </c>
      <c s="36">
        <v>0</v>
      </c>
      <c s="36">
        <f>ROUND(G36*H36,6)</f>
      </c>
      <c r="L36" s="38">
        <v>0</v>
      </c>
      <c s="32">
        <f>ROUND(ROUND(L36,2)*ROUND(G36,3),2)</f>
      </c>
      <c s="36" t="s">
        <v>104</v>
      </c>
      <c>
        <f>(M36*21)/100</f>
      </c>
      <c t="s">
        <v>27</v>
      </c>
    </row>
    <row r="37" spans="1:5" ht="12.75">
      <c r="A37" s="35" t="s">
        <v>55</v>
      </c>
      <c r="E37" s="39" t="s">
        <v>1456</v>
      </c>
    </row>
    <row r="38" spans="1:5" ht="12.75">
      <c r="A38" s="35" t="s">
        <v>57</v>
      </c>
      <c r="E38" s="40" t="s">
        <v>5</v>
      </c>
    </row>
    <row r="39" spans="1:5" ht="12.75">
      <c r="A39" t="s">
        <v>58</v>
      </c>
      <c r="E39" s="39" t="s">
        <v>5</v>
      </c>
    </row>
    <row r="40" spans="1:16" ht="12.75">
      <c r="A40" t="s">
        <v>49</v>
      </c>
      <c s="34" t="s">
        <v>82</v>
      </c>
      <c s="34" t="s">
        <v>3623</v>
      </c>
      <c s="35" t="s">
        <v>5</v>
      </c>
      <c s="6" t="s">
        <v>3624</v>
      </c>
      <c s="36" t="s">
        <v>64</v>
      </c>
      <c s="37">
        <v>80</v>
      </c>
      <c s="36">
        <v>0</v>
      </c>
      <c s="36">
        <f>ROUND(G40*H40,6)</f>
      </c>
      <c r="L40" s="38">
        <v>0</v>
      </c>
      <c s="32">
        <f>ROUND(ROUND(L40,2)*ROUND(G40,3),2)</f>
      </c>
      <c s="36" t="s">
        <v>104</v>
      </c>
      <c>
        <f>(M40*21)/100</f>
      </c>
      <c t="s">
        <v>27</v>
      </c>
    </row>
    <row r="41" spans="1:5" ht="12.75">
      <c r="A41" s="35" t="s">
        <v>55</v>
      </c>
      <c r="E41" s="39" t="s">
        <v>3624</v>
      </c>
    </row>
    <row r="42" spans="1:5" ht="12.75">
      <c r="A42" s="35" t="s">
        <v>57</v>
      </c>
      <c r="E42" s="40" t="s">
        <v>5</v>
      </c>
    </row>
    <row r="43" spans="1:5" ht="12.75">
      <c r="A43" t="s">
        <v>58</v>
      </c>
      <c r="E43" s="39" t="s">
        <v>5</v>
      </c>
    </row>
    <row r="44" spans="1:16" ht="12.75">
      <c r="A44" t="s">
        <v>49</v>
      </c>
      <c s="34" t="s">
        <v>87</v>
      </c>
      <c s="34" t="s">
        <v>3625</v>
      </c>
      <c s="35" t="s">
        <v>5</v>
      </c>
      <c s="6" t="s">
        <v>3626</v>
      </c>
      <c s="36" t="s">
        <v>64</v>
      </c>
      <c s="37">
        <v>80</v>
      </c>
      <c s="36">
        <v>0</v>
      </c>
      <c s="36">
        <f>ROUND(G44*H44,6)</f>
      </c>
      <c r="L44" s="38">
        <v>0</v>
      </c>
      <c s="32">
        <f>ROUND(ROUND(L44,2)*ROUND(G44,3),2)</f>
      </c>
      <c s="36" t="s">
        <v>104</v>
      </c>
      <c>
        <f>(M44*21)/100</f>
      </c>
      <c t="s">
        <v>27</v>
      </c>
    </row>
    <row r="45" spans="1:5" ht="12.75">
      <c r="A45" s="35" t="s">
        <v>55</v>
      </c>
      <c r="E45" s="39" t="s">
        <v>3626</v>
      </c>
    </row>
    <row r="46" spans="1:5" ht="12.75">
      <c r="A46" s="35" t="s">
        <v>57</v>
      </c>
      <c r="E46" s="40" t="s">
        <v>5</v>
      </c>
    </row>
    <row r="47" spans="1:5" ht="12.75">
      <c r="A47" t="s">
        <v>58</v>
      </c>
      <c r="E47" s="39" t="s">
        <v>5</v>
      </c>
    </row>
    <row r="48" spans="1:16" ht="12.75">
      <c r="A48" t="s">
        <v>49</v>
      </c>
      <c s="34" t="s">
        <v>91</v>
      </c>
      <c s="34" t="s">
        <v>3627</v>
      </c>
      <c s="35" t="s">
        <v>5</v>
      </c>
      <c s="6" t="s">
        <v>1434</v>
      </c>
      <c s="36" t="s">
        <v>64</v>
      </c>
      <c s="37">
        <v>80</v>
      </c>
      <c s="36">
        <v>0</v>
      </c>
      <c s="36">
        <f>ROUND(G48*H48,6)</f>
      </c>
      <c r="L48" s="38">
        <v>0</v>
      </c>
      <c s="32">
        <f>ROUND(ROUND(L48,2)*ROUND(G48,3),2)</f>
      </c>
      <c s="36" t="s">
        <v>104</v>
      </c>
      <c>
        <f>(M48*21)/100</f>
      </c>
      <c t="s">
        <v>27</v>
      </c>
    </row>
    <row r="49" spans="1:5" ht="12.75">
      <c r="A49" s="35" t="s">
        <v>55</v>
      </c>
      <c r="E49" s="39" t="s">
        <v>1434</v>
      </c>
    </row>
    <row r="50" spans="1:5" ht="12.75">
      <c r="A50" s="35" t="s">
        <v>57</v>
      </c>
      <c r="E50" s="40" t="s">
        <v>5</v>
      </c>
    </row>
    <row r="51" spans="1:5" ht="12.75">
      <c r="A51" t="s">
        <v>58</v>
      </c>
      <c r="E51" s="39" t="s">
        <v>5</v>
      </c>
    </row>
    <row r="52" spans="1:16" ht="12.75">
      <c r="A52" t="s">
        <v>49</v>
      </c>
      <c s="34" t="s">
        <v>94</v>
      </c>
      <c s="34" t="s">
        <v>3628</v>
      </c>
      <c s="35" t="s">
        <v>5</v>
      </c>
      <c s="6" t="s">
        <v>1437</v>
      </c>
      <c s="36" t="s">
        <v>53</v>
      </c>
      <c s="37">
        <v>32</v>
      </c>
      <c s="36">
        <v>0</v>
      </c>
      <c s="36">
        <f>ROUND(G52*H52,6)</f>
      </c>
      <c r="L52" s="38">
        <v>0</v>
      </c>
      <c s="32">
        <f>ROUND(ROUND(L52,2)*ROUND(G52,3),2)</f>
      </c>
      <c s="36" t="s">
        <v>104</v>
      </c>
      <c>
        <f>(M52*21)/100</f>
      </c>
      <c t="s">
        <v>27</v>
      </c>
    </row>
    <row r="53" spans="1:5" ht="12.75">
      <c r="A53" s="35" t="s">
        <v>55</v>
      </c>
      <c r="E53" s="39" t="s">
        <v>1437</v>
      </c>
    </row>
    <row r="54" spans="1:5" ht="12.75">
      <c r="A54" s="35" t="s">
        <v>57</v>
      </c>
      <c r="E54" s="40" t="s">
        <v>5</v>
      </c>
    </row>
    <row r="55" spans="1:5" ht="12.75">
      <c r="A55" t="s">
        <v>58</v>
      </c>
      <c r="E55" s="39" t="s">
        <v>5</v>
      </c>
    </row>
    <row r="56" spans="1:16" ht="12.75">
      <c r="A56" t="s">
        <v>49</v>
      </c>
      <c s="34" t="s">
        <v>98</v>
      </c>
      <c s="34" t="s">
        <v>3629</v>
      </c>
      <c s="35" t="s">
        <v>5</v>
      </c>
      <c s="6" t="s">
        <v>3630</v>
      </c>
      <c s="36" t="s">
        <v>53</v>
      </c>
      <c s="37">
        <v>65</v>
      </c>
      <c s="36">
        <v>0</v>
      </c>
      <c s="36">
        <f>ROUND(G56*H56,6)</f>
      </c>
      <c r="L56" s="38">
        <v>0</v>
      </c>
      <c s="32">
        <f>ROUND(ROUND(L56,2)*ROUND(G56,3),2)</f>
      </c>
      <c s="36" t="s">
        <v>104</v>
      </c>
      <c>
        <f>(M56*21)/100</f>
      </c>
      <c t="s">
        <v>27</v>
      </c>
    </row>
    <row r="57" spans="1:5" ht="12.75">
      <c r="A57" s="35" t="s">
        <v>55</v>
      </c>
      <c r="E57" s="39" t="s">
        <v>3631</v>
      </c>
    </row>
    <row r="58" spans="1:5" ht="12.75">
      <c r="A58" s="35" t="s">
        <v>57</v>
      </c>
      <c r="E58" s="40" t="s">
        <v>5</v>
      </c>
    </row>
    <row r="59" spans="1:5" ht="12.75">
      <c r="A59" t="s">
        <v>58</v>
      </c>
      <c r="E59" s="39" t="s">
        <v>5</v>
      </c>
    </row>
    <row r="60" spans="1:16" ht="12.75">
      <c r="A60" t="s">
        <v>49</v>
      </c>
      <c s="34" t="s">
        <v>101</v>
      </c>
      <c s="34" t="s">
        <v>3632</v>
      </c>
      <c s="35" t="s">
        <v>5</v>
      </c>
      <c s="6" t="s">
        <v>1443</v>
      </c>
      <c s="36" t="s">
        <v>53</v>
      </c>
      <c s="37">
        <v>12</v>
      </c>
      <c s="36">
        <v>0</v>
      </c>
      <c s="36">
        <f>ROUND(G60*H60,6)</f>
      </c>
      <c r="L60" s="38">
        <v>0</v>
      </c>
      <c s="32">
        <f>ROUND(ROUND(L60,2)*ROUND(G60,3),2)</f>
      </c>
      <c s="36" t="s">
        <v>104</v>
      </c>
      <c>
        <f>(M60*21)/100</f>
      </c>
      <c t="s">
        <v>27</v>
      </c>
    </row>
    <row r="61" spans="1:5" ht="12.75">
      <c r="A61" s="35" t="s">
        <v>55</v>
      </c>
      <c r="E61" s="39" t="s">
        <v>1443</v>
      </c>
    </row>
    <row r="62" spans="1:5" ht="12.75">
      <c r="A62" s="35" t="s">
        <v>57</v>
      </c>
      <c r="E62" s="40" t="s">
        <v>5</v>
      </c>
    </row>
    <row r="63" spans="1:5" ht="12.75">
      <c r="A63" t="s">
        <v>58</v>
      </c>
      <c r="E63" s="39" t="s">
        <v>5</v>
      </c>
    </row>
    <row r="64" spans="1:13" ht="12.75">
      <c r="A64" t="s">
        <v>46</v>
      </c>
      <c r="C64" s="31" t="s">
        <v>1457</v>
      </c>
      <c r="E64" s="33" t="s">
        <v>1474</v>
      </c>
      <c r="J64" s="32">
        <f>0</f>
      </c>
      <c s="32">
        <f>0</f>
      </c>
      <c s="32">
        <f>0+L65+L69+L73+L77</f>
      </c>
      <c s="32">
        <f>0+M65+M69+M73+M77</f>
      </c>
    </row>
    <row r="65" spans="1:16" ht="12.75">
      <c r="A65" t="s">
        <v>49</v>
      </c>
      <c s="34" t="s">
        <v>107</v>
      </c>
      <c s="34" t="s">
        <v>3633</v>
      </c>
      <c s="35" t="s">
        <v>5</v>
      </c>
      <c s="6" t="s">
        <v>1483</v>
      </c>
      <c s="36" t="s">
        <v>69</v>
      </c>
      <c s="37">
        <v>1</v>
      </c>
      <c s="36">
        <v>0</v>
      </c>
      <c s="36">
        <f>ROUND(G65*H65,6)</f>
      </c>
      <c r="L65" s="38">
        <v>0</v>
      </c>
      <c s="32">
        <f>ROUND(ROUND(L65,2)*ROUND(G65,3),2)</f>
      </c>
      <c s="36" t="s">
        <v>104</v>
      </c>
      <c>
        <f>(M65*21)/100</f>
      </c>
      <c t="s">
        <v>27</v>
      </c>
    </row>
    <row r="66" spans="1:5" ht="12.75">
      <c r="A66" s="35" t="s">
        <v>55</v>
      </c>
      <c r="E66" s="39" t="s">
        <v>1483</v>
      </c>
    </row>
    <row r="67" spans="1:5" ht="12.75">
      <c r="A67" s="35" t="s">
        <v>57</v>
      </c>
      <c r="E67" s="40" t="s">
        <v>5</v>
      </c>
    </row>
    <row r="68" spans="1:5" ht="12.75">
      <c r="A68" t="s">
        <v>58</v>
      </c>
      <c r="E68" s="39" t="s">
        <v>5</v>
      </c>
    </row>
    <row r="69" spans="1:16" ht="12.75">
      <c r="A69" t="s">
        <v>49</v>
      </c>
      <c s="34" t="s">
        <v>159</v>
      </c>
      <c s="34" t="s">
        <v>3634</v>
      </c>
      <c s="35" t="s">
        <v>5</v>
      </c>
      <c s="6" t="s">
        <v>1479</v>
      </c>
      <c s="36" t="s">
        <v>830</v>
      </c>
      <c s="37">
        <v>1</v>
      </c>
      <c s="36">
        <v>0</v>
      </c>
      <c s="36">
        <f>ROUND(G69*H69,6)</f>
      </c>
      <c r="L69" s="38">
        <v>0</v>
      </c>
      <c s="32">
        <f>ROUND(ROUND(L69,2)*ROUND(G69,3),2)</f>
      </c>
      <c s="36" t="s">
        <v>104</v>
      </c>
      <c>
        <f>(M69*21)/100</f>
      </c>
      <c t="s">
        <v>27</v>
      </c>
    </row>
    <row r="70" spans="1:5" ht="12.75">
      <c r="A70" s="35" t="s">
        <v>55</v>
      </c>
      <c r="E70" s="39" t="s">
        <v>1479</v>
      </c>
    </row>
    <row r="71" spans="1:5" ht="12.75">
      <c r="A71" s="35" t="s">
        <v>57</v>
      </c>
      <c r="E71" s="40" t="s">
        <v>5</v>
      </c>
    </row>
    <row r="72" spans="1:5" ht="12.75">
      <c r="A72" t="s">
        <v>58</v>
      </c>
      <c r="E72" s="39" t="s">
        <v>5</v>
      </c>
    </row>
    <row r="73" spans="1:16" ht="12.75">
      <c r="A73" t="s">
        <v>49</v>
      </c>
      <c s="34" t="s">
        <v>163</v>
      </c>
      <c s="34" t="s">
        <v>3635</v>
      </c>
      <c s="35" t="s">
        <v>5</v>
      </c>
      <c s="6" t="s">
        <v>1481</v>
      </c>
      <c s="36" t="s">
        <v>830</v>
      </c>
      <c s="37">
        <v>1</v>
      </c>
      <c s="36">
        <v>0</v>
      </c>
      <c s="36">
        <f>ROUND(G73*H73,6)</f>
      </c>
      <c r="L73" s="38">
        <v>0</v>
      </c>
      <c s="32">
        <f>ROUND(ROUND(L73,2)*ROUND(G73,3),2)</f>
      </c>
      <c s="36" t="s">
        <v>104</v>
      </c>
      <c>
        <f>(M73*21)/100</f>
      </c>
      <c t="s">
        <v>27</v>
      </c>
    </row>
    <row r="74" spans="1:5" ht="12.75">
      <c r="A74" s="35" t="s">
        <v>55</v>
      </c>
      <c r="E74" s="39" t="s">
        <v>1481</v>
      </c>
    </row>
    <row r="75" spans="1:5" ht="12.75">
      <c r="A75" s="35" t="s">
        <v>57</v>
      </c>
      <c r="E75" s="40" t="s">
        <v>5</v>
      </c>
    </row>
    <row r="76" spans="1:5" ht="12.75">
      <c r="A76" t="s">
        <v>58</v>
      </c>
      <c r="E76" s="39" t="s">
        <v>5</v>
      </c>
    </row>
    <row r="77" spans="1:16" ht="25.5">
      <c r="A77" t="s">
        <v>49</v>
      </c>
      <c s="34" t="s">
        <v>167</v>
      </c>
      <c s="34" t="s">
        <v>3636</v>
      </c>
      <c s="35" t="s">
        <v>5</v>
      </c>
      <c s="6" t="s">
        <v>1477</v>
      </c>
      <c s="36" t="s">
        <v>69</v>
      </c>
      <c s="37">
        <v>1</v>
      </c>
      <c s="36">
        <v>0</v>
      </c>
      <c s="36">
        <f>ROUND(G77*H77,6)</f>
      </c>
      <c r="L77" s="38">
        <v>0</v>
      </c>
      <c s="32">
        <f>ROUND(ROUND(L77,2)*ROUND(G77,3),2)</f>
      </c>
      <c s="36" t="s">
        <v>104</v>
      </c>
      <c>
        <f>(M77*21)/100</f>
      </c>
      <c t="s">
        <v>27</v>
      </c>
    </row>
    <row r="78" spans="1:5" ht="25.5">
      <c r="A78" s="35" t="s">
        <v>55</v>
      </c>
      <c r="E78" s="39" t="s">
        <v>1477</v>
      </c>
    </row>
    <row r="79" spans="1:5" ht="12.75">
      <c r="A79" s="35" t="s">
        <v>57</v>
      </c>
      <c r="E79" s="40" t="s">
        <v>5</v>
      </c>
    </row>
    <row r="80" spans="1:5" ht="12.75">
      <c r="A80" t="s">
        <v>58</v>
      </c>
      <c r="E8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3637</v>
      </c>
      <c s="41">
        <f>Rekapitulace!C46</f>
      </c>
      <c s="20" t="s">
        <v>0</v>
      </c>
      <c t="s">
        <v>23</v>
      </c>
      <c t="s">
        <v>27</v>
      </c>
    </row>
    <row r="4" spans="1:16" ht="32" customHeight="1">
      <c r="A4" s="24" t="s">
        <v>20</v>
      </c>
      <c s="25" t="s">
        <v>28</v>
      </c>
      <c s="27" t="s">
        <v>3637</v>
      </c>
      <c r="E4" s="26" t="s">
        <v>3638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COUNTIFS(L8:L40,"=0",A8:A40,"P")+COUNTIFS(L8:L40,"",A8:A40,"P")+SUM(Q8:Q40)</f>
      </c>
    </row>
    <row r="8" spans="1:13" ht="12.75">
      <c r="A8" t="s">
        <v>44</v>
      </c>
      <c r="C8" s="28" t="s">
        <v>3641</v>
      </c>
      <c r="E8" s="30" t="s">
        <v>3640</v>
      </c>
      <c r="J8" s="29">
        <f>0+J9+J26+J35</f>
      </c>
      <c s="29">
        <f>0+K9+K26+K35</f>
      </c>
      <c s="29">
        <f>0+L9+L26+L35</f>
      </c>
      <c s="29">
        <f>0+M9+M26+M35</f>
      </c>
    </row>
    <row r="9" spans="1:13" ht="12.75">
      <c r="A9" t="s">
        <v>46</v>
      </c>
      <c r="C9" s="31" t="s">
        <v>50</v>
      </c>
      <c r="E9" s="33" t="s">
        <v>3297</v>
      </c>
      <c r="J9" s="32">
        <f>0</f>
      </c>
      <c s="32">
        <f>0</f>
      </c>
      <c s="32">
        <f>0+L10+L14+L18+L22</f>
      </c>
      <c s="32">
        <f>0+M10+M14+M18+M22</f>
      </c>
    </row>
    <row r="10" spans="1:16" ht="25.5">
      <c r="A10" t="s">
        <v>49</v>
      </c>
      <c s="34" t="s">
        <v>50</v>
      </c>
      <c s="34" t="s">
        <v>3642</v>
      </c>
      <c s="35" t="s">
        <v>5</v>
      </c>
      <c s="6" t="s">
        <v>3643</v>
      </c>
      <c s="36" t="s">
        <v>73</v>
      </c>
      <c s="37">
        <v>4</v>
      </c>
      <c s="36">
        <v>0</v>
      </c>
      <c s="36">
        <f>ROUND(G10*H10,6)</f>
      </c>
      <c r="L10" s="38">
        <v>0</v>
      </c>
      <c s="32">
        <f>ROUND(ROUND(L10,2)*ROUND(G10,3),2)</f>
      </c>
      <c s="36" t="s">
        <v>54</v>
      </c>
      <c>
        <f>(M10*21)/100</f>
      </c>
      <c t="s">
        <v>27</v>
      </c>
    </row>
    <row r="11" spans="1:5" ht="25.5">
      <c r="A11" s="35" t="s">
        <v>55</v>
      </c>
      <c r="E11" s="39" t="s">
        <v>3643</v>
      </c>
    </row>
    <row r="12" spans="1:5" ht="12.75">
      <c r="A12" s="35" t="s">
        <v>57</v>
      </c>
      <c r="E12" s="40" t="s">
        <v>5</v>
      </c>
    </row>
    <row r="13" spans="1:5" ht="76.5">
      <c r="A13" t="s">
        <v>58</v>
      </c>
      <c r="E13" s="39" t="s">
        <v>3644</v>
      </c>
    </row>
    <row r="14" spans="1:16" ht="25.5">
      <c r="A14" t="s">
        <v>49</v>
      </c>
      <c s="34" t="s">
        <v>27</v>
      </c>
      <c s="34" t="s">
        <v>3645</v>
      </c>
      <c s="35" t="s">
        <v>5</v>
      </c>
      <c s="6" t="s">
        <v>3646</v>
      </c>
      <c s="36" t="s">
        <v>73</v>
      </c>
      <c s="37">
        <v>5</v>
      </c>
      <c s="36">
        <v>0</v>
      </c>
      <c s="36">
        <f>ROUND(G14*H14,6)</f>
      </c>
      <c r="L14" s="38">
        <v>0</v>
      </c>
      <c s="32">
        <f>ROUND(ROUND(L14,2)*ROUND(G14,3),2)</f>
      </c>
      <c s="36" t="s">
        <v>54</v>
      </c>
      <c>
        <f>(M14*21)/100</f>
      </c>
      <c t="s">
        <v>27</v>
      </c>
    </row>
    <row r="15" spans="1:5" ht="25.5">
      <c r="A15" s="35" t="s">
        <v>55</v>
      </c>
      <c r="E15" s="39" t="s">
        <v>3646</v>
      </c>
    </row>
    <row r="16" spans="1:5" ht="12.75">
      <c r="A16" s="35" t="s">
        <v>57</v>
      </c>
      <c r="E16" s="40" t="s">
        <v>5</v>
      </c>
    </row>
    <row r="17" spans="1:5" ht="76.5">
      <c r="A17" t="s">
        <v>58</v>
      </c>
      <c r="E17" s="39" t="s">
        <v>3644</v>
      </c>
    </row>
    <row r="18" spans="1:16" ht="25.5">
      <c r="A18" t="s">
        <v>49</v>
      </c>
      <c s="34" t="s">
        <v>26</v>
      </c>
      <c s="34" t="s">
        <v>3647</v>
      </c>
      <c s="35" t="s">
        <v>5</v>
      </c>
      <c s="6" t="s">
        <v>3648</v>
      </c>
      <c s="36" t="s">
        <v>73</v>
      </c>
      <c s="37">
        <v>4</v>
      </c>
      <c s="36">
        <v>0</v>
      </c>
      <c s="36">
        <f>ROUND(G18*H18,6)</f>
      </c>
      <c r="L18" s="38">
        <v>0</v>
      </c>
      <c s="32">
        <f>ROUND(ROUND(L18,2)*ROUND(G18,3),2)</f>
      </c>
      <c s="36" t="s">
        <v>54</v>
      </c>
      <c>
        <f>(M18*21)/100</f>
      </c>
      <c t="s">
        <v>27</v>
      </c>
    </row>
    <row r="19" spans="1:5" ht="25.5">
      <c r="A19" s="35" t="s">
        <v>55</v>
      </c>
      <c r="E19" s="39" t="s">
        <v>3648</v>
      </c>
    </row>
    <row r="20" spans="1:5" ht="12.75">
      <c r="A20" s="35" t="s">
        <v>57</v>
      </c>
      <c r="E20" s="40" t="s">
        <v>5</v>
      </c>
    </row>
    <row r="21" spans="1:5" ht="12.75">
      <c r="A21" t="s">
        <v>58</v>
      </c>
      <c r="E21" s="39" t="s">
        <v>56</v>
      </c>
    </row>
    <row r="22" spans="1:16" ht="25.5">
      <c r="A22" t="s">
        <v>49</v>
      </c>
      <c s="34" t="s">
        <v>66</v>
      </c>
      <c s="34" t="s">
        <v>3649</v>
      </c>
      <c s="35" t="s">
        <v>5</v>
      </c>
      <c s="6" t="s">
        <v>3650</v>
      </c>
      <c s="36" t="s">
        <v>73</v>
      </c>
      <c s="37">
        <v>4</v>
      </c>
      <c s="36">
        <v>0</v>
      </c>
      <c s="36">
        <f>ROUND(G22*H22,6)</f>
      </c>
      <c r="L22" s="38">
        <v>0</v>
      </c>
      <c s="32">
        <f>ROUND(ROUND(L22,2)*ROUND(G22,3),2)</f>
      </c>
      <c s="36" t="s">
        <v>54</v>
      </c>
      <c>
        <f>(M22*21)/100</f>
      </c>
      <c t="s">
        <v>27</v>
      </c>
    </row>
    <row r="23" spans="1:5" ht="25.5">
      <c r="A23" s="35" t="s">
        <v>55</v>
      </c>
      <c r="E23" s="39" t="s">
        <v>3650</v>
      </c>
    </row>
    <row r="24" spans="1:5" ht="12.75">
      <c r="A24" s="35" t="s">
        <v>57</v>
      </c>
      <c r="E24" s="40" t="s">
        <v>5</v>
      </c>
    </row>
    <row r="25" spans="1:5" ht="12.75">
      <c r="A25" t="s">
        <v>58</v>
      </c>
      <c r="E25" s="39" t="s">
        <v>56</v>
      </c>
    </row>
    <row r="26" spans="1:13" ht="12.75">
      <c r="A26" t="s">
        <v>46</v>
      </c>
      <c r="C26" s="31" t="s">
        <v>27</v>
      </c>
      <c r="E26" s="33" t="s">
        <v>3399</v>
      </c>
      <c r="J26" s="32">
        <f>0</f>
      </c>
      <c s="32">
        <f>0</f>
      </c>
      <c s="32">
        <f>0+L27+L31</f>
      </c>
      <c s="32">
        <f>0+M27+M31</f>
      </c>
    </row>
    <row r="27" spans="1:16" ht="25.5">
      <c r="A27" t="s">
        <v>49</v>
      </c>
      <c s="34" t="s">
        <v>70</v>
      </c>
      <c s="34" t="s">
        <v>3651</v>
      </c>
      <c s="35" t="s">
        <v>5</v>
      </c>
      <c s="6" t="s">
        <v>3652</v>
      </c>
      <c s="36" t="s">
        <v>73</v>
      </c>
      <c s="37">
        <v>9</v>
      </c>
      <c s="36">
        <v>0</v>
      </c>
      <c s="36">
        <f>ROUND(G27*H27,6)</f>
      </c>
      <c r="L27" s="38">
        <v>0</v>
      </c>
      <c s="32">
        <f>ROUND(ROUND(L27,2)*ROUND(G27,3),2)</f>
      </c>
      <c s="36" t="s">
        <v>54</v>
      </c>
      <c>
        <f>(M27*21)/100</f>
      </c>
      <c t="s">
        <v>27</v>
      </c>
    </row>
    <row r="28" spans="1:5" ht="25.5">
      <c r="A28" s="35" t="s">
        <v>55</v>
      </c>
      <c r="E28" s="39" t="s">
        <v>3652</v>
      </c>
    </row>
    <row r="29" spans="1:5" ht="12.75">
      <c r="A29" s="35" t="s">
        <v>57</v>
      </c>
      <c r="E29" s="40" t="s">
        <v>5</v>
      </c>
    </row>
    <row r="30" spans="1:5" ht="12.75">
      <c r="A30" t="s">
        <v>58</v>
      </c>
      <c r="E30" s="39" t="s">
        <v>56</v>
      </c>
    </row>
    <row r="31" spans="1:16" ht="12.75">
      <c r="A31" t="s">
        <v>49</v>
      </c>
      <c s="34" t="s">
        <v>76</v>
      </c>
      <c s="34" t="s">
        <v>3444</v>
      </c>
      <c s="35" t="s">
        <v>5</v>
      </c>
      <c s="6" t="s">
        <v>3445</v>
      </c>
      <c s="36" t="s">
        <v>64</v>
      </c>
      <c s="37">
        <v>8</v>
      </c>
      <c s="36">
        <v>0</v>
      </c>
      <c s="36">
        <f>ROUND(G31*H31,6)</f>
      </c>
      <c r="L31" s="38">
        <v>0</v>
      </c>
      <c s="32">
        <f>ROUND(ROUND(L31,2)*ROUND(G31,3),2)</f>
      </c>
      <c s="36" t="s">
        <v>54</v>
      </c>
      <c>
        <f>(M31*21)/100</f>
      </c>
      <c t="s">
        <v>27</v>
      </c>
    </row>
    <row r="32" spans="1:5" ht="12.75">
      <c r="A32" s="35" t="s">
        <v>55</v>
      </c>
      <c r="E32" s="39" t="s">
        <v>3445</v>
      </c>
    </row>
    <row r="33" spans="1:5" ht="12.75">
      <c r="A33" s="35" t="s">
        <v>57</v>
      </c>
      <c r="E33" s="40" t="s">
        <v>5</v>
      </c>
    </row>
    <row r="34" spans="1:5" ht="12.75">
      <c r="A34" t="s">
        <v>58</v>
      </c>
      <c r="E34" s="39" t="s">
        <v>56</v>
      </c>
    </row>
    <row r="35" spans="1:13" ht="12.75">
      <c r="A35" t="s">
        <v>46</v>
      </c>
      <c r="C35" s="31" t="s">
        <v>26</v>
      </c>
      <c r="E35" s="33" t="s">
        <v>3447</v>
      </c>
      <c r="J35" s="32">
        <f>0</f>
      </c>
      <c s="32">
        <f>0</f>
      </c>
      <c s="32">
        <f>0+L36+L40</f>
      </c>
      <c s="32">
        <f>0+M36+M40</f>
      </c>
    </row>
    <row r="36" spans="1:16" ht="12.75">
      <c r="A36" t="s">
        <v>49</v>
      </c>
      <c s="34" t="s">
        <v>79</v>
      </c>
      <c s="34" t="s">
        <v>3456</v>
      </c>
      <c s="35" t="s">
        <v>5</v>
      </c>
      <c s="6" t="s">
        <v>3457</v>
      </c>
      <c s="36" t="s">
        <v>73</v>
      </c>
      <c s="37">
        <v>1</v>
      </c>
      <c s="36">
        <v>0</v>
      </c>
      <c s="36">
        <f>ROUND(G36*H36,6)</f>
      </c>
      <c r="L36" s="38">
        <v>0</v>
      </c>
      <c s="32">
        <f>ROUND(ROUND(L36,2)*ROUND(G36,3),2)</f>
      </c>
      <c s="36" t="s">
        <v>54</v>
      </c>
      <c>
        <f>(M36*21)/100</f>
      </c>
      <c t="s">
        <v>27</v>
      </c>
    </row>
    <row r="37" spans="1:5" ht="12.75">
      <c r="A37" s="35" t="s">
        <v>55</v>
      </c>
      <c r="E37" s="39" t="s">
        <v>3457</v>
      </c>
    </row>
    <row r="38" spans="1:5" ht="12.75">
      <c r="A38" s="35" t="s">
        <v>57</v>
      </c>
      <c r="E38" s="40" t="s">
        <v>5</v>
      </c>
    </row>
    <row r="39" spans="1:5" ht="51">
      <c r="A39" t="s">
        <v>58</v>
      </c>
      <c r="E39" s="39" t="s">
        <v>3653</v>
      </c>
    </row>
    <row r="40" spans="1:16" ht="12.75">
      <c r="A40" t="s">
        <v>49</v>
      </c>
      <c s="34" t="s">
        <v>82</v>
      </c>
      <c s="34" t="s">
        <v>3458</v>
      </c>
      <c s="35" t="s">
        <v>5</v>
      </c>
      <c s="6" t="s">
        <v>3459</v>
      </c>
      <c s="36" t="s">
        <v>73</v>
      </c>
      <c s="37">
        <v>1</v>
      </c>
      <c s="36">
        <v>0</v>
      </c>
      <c s="36">
        <f>ROUND(G40*H40,6)</f>
      </c>
      <c r="L40" s="38">
        <v>0</v>
      </c>
      <c s="32">
        <f>ROUND(ROUND(L40,2)*ROUND(G40,3),2)</f>
      </c>
      <c s="36" t="s">
        <v>54</v>
      </c>
      <c>
        <f>(M40*21)/100</f>
      </c>
      <c t="s">
        <v>27</v>
      </c>
    </row>
    <row r="41" spans="1:5" ht="12.75">
      <c r="A41" s="35" t="s">
        <v>55</v>
      </c>
      <c r="E41" s="39" t="s">
        <v>3459</v>
      </c>
    </row>
    <row r="42" spans="1:5" ht="12.75">
      <c r="A42" s="35" t="s">
        <v>57</v>
      </c>
      <c r="E42" s="40" t="s">
        <v>5</v>
      </c>
    </row>
    <row r="43" spans="1:5" ht="12.75">
      <c r="A43" t="s">
        <v>58</v>
      </c>
      <c r="E43" s="39" t="s">
        <v>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3654</v>
      </c>
      <c s="41">
        <f>Rekapitulace!C48</f>
      </c>
      <c s="20" t="s">
        <v>0</v>
      </c>
      <c t="s">
        <v>23</v>
      </c>
      <c t="s">
        <v>27</v>
      </c>
    </row>
    <row r="4" spans="1:16" ht="32" customHeight="1">
      <c r="A4" s="24" t="s">
        <v>20</v>
      </c>
      <c s="25" t="s">
        <v>28</v>
      </c>
      <c s="27" t="s">
        <v>3654</v>
      </c>
      <c r="E4" s="26" t="s">
        <v>3655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COUNTIFS(L8:L158,"=0",A8:A158,"P")+COUNTIFS(L8:L158,"",A8:A158,"P")+SUM(Q8:Q158)</f>
      </c>
    </row>
    <row r="8" spans="1:13" ht="12.75">
      <c r="A8" t="s">
        <v>44</v>
      </c>
      <c r="C8" s="28" t="s">
        <v>3654</v>
      </c>
      <c r="E8" s="30" t="s">
        <v>3655</v>
      </c>
      <c r="J8" s="29">
        <f>0+J9</f>
      </c>
      <c s="29">
        <f>0+K9</f>
      </c>
      <c s="29">
        <f>0+L9</f>
      </c>
      <c s="29">
        <f>0+M9</f>
      </c>
    </row>
    <row r="9" spans="1:13" ht="12.75">
      <c r="A9" t="s">
        <v>46</v>
      </c>
      <c r="C9" s="31" t="s">
        <v>936</v>
      </c>
      <c r="E9" s="33" t="s">
        <v>1084</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49</v>
      </c>
      <c s="34" t="s">
        <v>50</v>
      </c>
      <c s="34" t="s">
        <v>1487</v>
      </c>
      <c s="35" t="s">
        <v>1488</v>
      </c>
      <c s="6" t="s">
        <v>1489</v>
      </c>
      <c s="36" t="s">
        <v>111</v>
      </c>
      <c s="37">
        <v>3</v>
      </c>
      <c s="36">
        <v>0</v>
      </c>
      <c s="36">
        <f>ROUND(G10*H10,6)</f>
      </c>
      <c r="L10" s="38">
        <v>0</v>
      </c>
      <c s="32">
        <f>ROUND(ROUND(L10,2)*ROUND(G10,3),2)</f>
      </c>
      <c s="36" t="s">
        <v>104</v>
      </c>
      <c>
        <f>(M10*21)/100</f>
      </c>
      <c t="s">
        <v>27</v>
      </c>
    </row>
    <row r="11" spans="1:5" ht="12.75">
      <c r="A11" s="35" t="s">
        <v>55</v>
      </c>
      <c r="E11" s="39" t="s">
        <v>5</v>
      </c>
    </row>
    <row r="12" spans="1:5" ht="12.75">
      <c r="A12" s="35" t="s">
        <v>57</v>
      </c>
      <c r="E12" s="40" t="s">
        <v>3657</v>
      </c>
    </row>
    <row r="13" spans="1:5" ht="127.5">
      <c r="A13" t="s">
        <v>58</v>
      </c>
      <c r="E13" s="39" t="s">
        <v>195</v>
      </c>
    </row>
    <row r="14" spans="1:16" ht="12.75">
      <c r="A14" t="s">
        <v>49</v>
      </c>
      <c s="34" t="s">
        <v>27</v>
      </c>
      <c s="34" t="s">
        <v>1491</v>
      </c>
      <c s="35" t="s">
        <v>1492</v>
      </c>
      <c s="6" t="s">
        <v>1493</v>
      </c>
      <c s="36" t="s">
        <v>111</v>
      </c>
      <c s="37">
        <v>3</v>
      </c>
      <c s="36">
        <v>0</v>
      </c>
      <c s="36">
        <f>ROUND(G14*H14,6)</f>
      </c>
      <c r="L14" s="38">
        <v>0</v>
      </c>
      <c s="32">
        <f>ROUND(ROUND(L14,2)*ROUND(G14,3),2)</f>
      </c>
      <c s="36" t="s">
        <v>104</v>
      </c>
      <c>
        <f>(M14*21)/100</f>
      </c>
      <c t="s">
        <v>27</v>
      </c>
    </row>
    <row r="15" spans="1:5" ht="12.75">
      <c r="A15" s="35" t="s">
        <v>55</v>
      </c>
      <c r="E15" s="39" t="s">
        <v>5</v>
      </c>
    </row>
    <row r="16" spans="1:5" ht="12.75">
      <c r="A16" s="35" t="s">
        <v>57</v>
      </c>
      <c r="E16" s="40" t="s">
        <v>3657</v>
      </c>
    </row>
    <row r="17" spans="1:5" ht="127.5">
      <c r="A17" t="s">
        <v>58</v>
      </c>
      <c r="E17" s="39" t="s">
        <v>195</v>
      </c>
    </row>
    <row r="18" spans="1:16" ht="12.75">
      <c r="A18" t="s">
        <v>49</v>
      </c>
      <c s="34" t="s">
        <v>26</v>
      </c>
      <c s="34" t="s">
        <v>1494</v>
      </c>
      <c s="35" t="s">
        <v>1495</v>
      </c>
      <c s="6" t="s">
        <v>1496</v>
      </c>
      <c s="36" t="s">
        <v>111</v>
      </c>
      <c s="37">
        <v>99.9</v>
      </c>
      <c s="36">
        <v>0</v>
      </c>
      <c s="36">
        <f>ROUND(G18*H18,6)</f>
      </c>
      <c r="L18" s="38">
        <v>0</v>
      </c>
      <c s="32">
        <f>ROUND(ROUND(L18,2)*ROUND(G18,3),2)</f>
      </c>
      <c s="36" t="s">
        <v>104</v>
      </c>
      <c>
        <f>(M18*21)/100</f>
      </c>
      <c t="s">
        <v>27</v>
      </c>
    </row>
    <row r="19" spans="1:5" ht="12.75">
      <c r="A19" s="35" t="s">
        <v>55</v>
      </c>
      <c r="E19" s="39" t="s">
        <v>5</v>
      </c>
    </row>
    <row r="20" spans="1:5" ht="12.75">
      <c r="A20" s="35" t="s">
        <v>57</v>
      </c>
      <c r="E20" s="40" t="s">
        <v>5</v>
      </c>
    </row>
    <row r="21" spans="1:5" ht="127.5">
      <c r="A21" t="s">
        <v>58</v>
      </c>
      <c r="E21" s="39" t="s">
        <v>195</v>
      </c>
    </row>
    <row r="22" spans="1:16" ht="12.75">
      <c r="A22" t="s">
        <v>49</v>
      </c>
      <c s="34" t="s">
        <v>66</v>
      </c>
      <c s="34" t="s">
        <v>1671</v>
      </c>
      <c s="35" t="s">
        <v>1672</v>
      </c>
      <c s="6" t="s">
        <v>1673</v>
      </c>
      <c s="36" t="s">
        <v>111</v>
      </c>
      <c s="37">
        <v>0.5</v>
      </c>
      <c s="36">
        <v>0</v>
      </c>
      <c s="36">
        <f>ROUND(G22*H22,6)</f>
      </c>
      <c r="L22" s="38">
        <v>0</v>
      </c>
      <c s="32">
        <f>ROUND(ROUND(L22,2)*ROUND(G22,3),2)</f>
      </c>
      <c s="36" t="s">
        <v>104</v>
      </c>
      <c>
        <f>(M22*21)/100</f>
      </c>
      <c t="s">
        <v>27</v>
      </c>
    </row>
    <row r="23" spans="1:5" ht="12.75">
      <c r="A23" s="35" t="s">
        <v>55</v>
      </c>
      <c r="E23" s="39" t="s">
        <v>5</v>
      </c>
    </row>
    <row r="24" spans="1:5" ht="12.75">
      <c r="A24" s="35" t="s">
        <v>57</v>
      </c>
      <c r="E24" s="40" t="s">
        <v>1498</v>
      </c>
    </row>
    <row r="25" spans="1:5" ht="127.5">
      <c r="A25" t="s">
        <v>58</v>
      </c>
      <c r="E25" s="39" t="s">
        <v>195</v>
      </c>
    </row>
    <row r="26" spans="1:16" ht="12.75">
      <c r="A26" t="s">
        <v>49</v>
      </c>
      <c s="34" t="s">
        <v>70</v>
      </c>
      <c s="34" t="s">
        <v>191</v>
      </c>
      <c s="35" t="s">
        <v>192</v>
      </c>
      <c s="6" t="s">
        <v>193</v>
      </c>
      <c s="36" t="s">
        <v>111</v>
      </c>
      <c s="37">
        <v>6.175</v>
      </c>
      <c s="36">
        <v>0</v>
      </c>
      <c s="36">
        <f>ROUND(G26*H26,6)</f>
      </c>
      <c r="L26" s="38">
        <v>0</v>
      </c>
      <c s="32">
        <f>ROUND(ROUND(L26,2)*ROUND(G26,3),2)</f>
      </c>
      <c s="36" t="s">
        <v>104</v>
      </c>
      <c>
        <f>(M26*21)/100</f>
      </c>
      <c t="s">
        <v>27</v>
      </c>
    </row>
    <row r="27" spans="1:5" ht="12.75">
      <c r="A27" s="35" t="s">
        <v>55</v>
      </c>
      <c r="E27" s="39" t="s">
        <v>5</v>
      </c>
    </row>
    <row r="28" spans="1:5" ht="12.75">
      <c r="A28" s="35" t="s">
        <v>57</v>
      </c>
      <c r="E28" s="40" t="s">
        <v>3658</v>
      </c>
    </row>
    <row r="29" spans="1:5" ht="127.5">
      <c r="A29" t="s">
        <v>58</v>
      </c>
      <c r="E29" s="39" t="s">
        <v>195</v>
      </c>
    </row>
    <row r="30" spans="1:16" ht="25.5">
      <c r="A30" t="s">
        <v>49</v>
      </c>
      <c s="34" t="s">
        <v>76</v>
      </c>
      <c s="34" t="s">
        <v>728</v>
      </c>
      <c s="35" t="s">
        <v>729</v>
      </c>
      <c s="6" t="s">
        <v>3659</v>
      </c>
      <c s="36" t="s">
        <v>111</v>
      </c>
      <c s="37">
        <v>11931.518</v>
      </c>
      <c s="36">
        <v>0</v>
      </c>
      <c s="36">
        <f>ROUND(G30*H30,6)</f>
      </c>
      <c r="L30" s="38">
        <v>0</v>
      </c>
      <c s="32">
        <f>ROUND(ROUND(L30,2)*ROUND(G30,3),2)</f>
      </c>
      <c s="36" t="s">
        <v>104</v>
      </c>
      <c>
        <f>(M30*21)/100</f>
      </c>
      <c t="s">
        <v>27</v>
      </c>
    </row>
    <row r="31" spans="1:5" ht="12.75">
      <c r="A31" s="35" t="s">
        <v>55</v>
      </c>
      <c r="E31" s="39" t="s">
        <v>5</v>
      </c>
    </row>
    <row r="32" spans="1:5" ht="12.75">
      <c r="A32" s="35" t="s">
        <v>57</v>
      </c>
      <c r="E32" s="40" t="s">
        <v>3660</v>
      </c>
    </row>
    <row r="33" spans="1:5" ht="165.75">
      <c r="A33" t="s">
        <v>58</v>
      </c>
      <c r="E33" s="39" t="s">
        <v>114</v>
      </c>
    </row>
    <row r="34" spans="1:16" ht="25.5">
      <c r="A34" t="s">
        <v>49</v>
      </c>
      <c s="34" t="s">
        <v>79</v>
      </c>
      <c s="34" t="s">
        <v>108</v>
      </c>
      <c s="35" t="s">
        <v>109</v>
      </c>
      <c s="6" t="s">
        <v>110</v>
      </c>
      <c s="36" t="s">
        <v>111</v>
      </c>
      <c s="37">
        <v>2935.62</v>
      </c>
      <c s="36">
        <v>0</v>
      </c>
      <c s="36">
        <f>ROUND(G34*H34,6)</f>
      </c>
      <c r="L34" s="38">
        <v>0</v>
      </c>
      <c s="32">
        <f>ROUND(ROUND(L34,2)*ROUND(G34,3),2)</f>
      </c>
      <c s="36" t="s">
        <v>104</v>
      </c>
      <c>
        <f>(M34*21)/100</f>
      </c>
      <c t="s">
        <v>27</v>
      </c>
    </row>
    <row r="35" spans="1:5" ht="12.75">
      <c r="A35" s="35" t="s">
        <v>55</v>
      </c>
      <c r="E35" s="39" t="s">
        <v>5</v>
      </c>
    </row>
    <row r="36" spans="1:5" ht="25.5">
      <c r="A36" s="35" t="s">
        <v>57</v>
      </c>
      <c r="E36" s="40" t="s">
        <v>3661</v>
      </c>
    </row>
    <row r="37" spans="1:5" ht="165.75">
      <c r="A37" t="s">
        <v>58</v>
      </c>
      <c r="E37" s="39" t="s">
        <v>114</v>
      </c>
    </row>
    <row r="38" spans="1:16" ht="25.5">
      <c r="A38" t="s">
        <v>49</v>
      </c>
      <c s="34" t="s">
        <v>82</v>
      </c>
      <c s="34" t="s">
        <v>3464</v>
      </c>
      <c s="35" t="s">
        <v>3465</v>
      </c>
      <c s="6" t="s">
        <v>3466</v>
      </c>
      <c s="36" t="s">
        <v>111</v>
      </c>
      <c s="37">
        <v>140</v>
      </c>
      <c s="36">
        <v>0</v>
      </c>
      <c s="36">
        <f>ROUND(G38*H38,6)</f>
      </c>
      <c r="L38" s="38">
        <v>0</v>
      </c>
      <c s="32">
        <f>ROUND(ROUND(L38,2)*ROUND(G38,3),2)</f>
      </c>
      <c s="36" t="s">
        <v>104</v>
      </c>
      <c>
        <f>(M38*21)/100</f>
      </c>
      <c t="s">
        <v>27</v>
      </c>
    </row>
    <row r="39" spans="1:5" ht="12.75">
      <c r="A39" s="35" t="s">
        <v>55</v>
      </c>
      <c r="E39" s="39" t="s">
        <v>5</v>
      </c>
    </row>
    <row r="40" spans="1:5" ht="12.75">
      <c r="A40" s="35" t="s">
        <v>57</v>
      </c>
      <c r="E40" s="40" t="s">
        <v>1480</v>
      </c>
    </row>
    <row r="41" spans="1:5" ht="165.75">
      <c r="A41" t="s">
        <v>58</v>
      </c>
      <c r="E41" s="39" t="s">
        <v>114</v>
      </c>
    </row>
    <row r="42" spans="1:16" ht="25.5">
      <c r="A42" t="s">
        <v>49</v>
      </c>
      <c s="34" t="s">
        <v>87</v>
      </c>
      <c s="34" t="s">
        <v>199</v>
      </c>
      <c s="35" t="s">
        <v>200</v>
      </c>
      <c s="6" t="s">
        <v>1500</v>
      </c>
      <c s="36" t="s">
        <v>111</v>
      </c>
      <c s="37">
        <v>449.475</v>
      </c>
      <c s="36">
        <v>0</v>
      </c>
      <c s="36">
        <f>ROUND(G42*H42,6)</f>
      </c>
      <c r="L42" s="38">
        <v>0</v>
      </c>
      <c s="32">
        <f>ROUND(ROUND(L42,2)*ROUND(G42,3),2)</f>
      </c>
      <c s="36" t="s">
        <v>104</v>
      </c>
      <c>
        <f>(M42*21)/100</f>
      </c>
      <c t="s">
        <v>27</v>
      </c>
    </row>
    <row r="43" spans="1:5" ht="12.75">
      <c r="A43" s="35" t="s">
        <v>55</v>
      </c>
      <c r="E43" s="39" t="s">
        <v>5</v>
      </c>
    </row>
    <row r="44" spans="1:5" ht="12.75">
      <c r="A44" s="35" t="s">
        <v>57</v>
      </c>
      <c r="E44" s="40" t="s">
        <v>3662</v>
      </c>
    </row>
    <row r="45" spans="1:5" ht="165.75">
      <c r="A45" t="s">
        <v>58</v>
      </c>
      <c r="E45" s="39" t="s">
        <v>114</v>
      </c>
    </row>
    <row r="46" spans="1:16" ht="25.5">
      <c r="A46" t="s">
        <v>49</v>
      </c>
      <c s="34" t="s">
        <v>91</v>
      </c>
      <c s="34" t="s">
        <v>302</v>
      </c>
      <c s="35" t="s">
        <v>303</v>
      </c>
      <c s="6" t="s">
        <v>304</v>
      </c>
      <c s="36" t="s">
        <v>111</v>
      </c>
      <c s="37">
        <v>0.2</v>
      </c>
      <c s="36">
        <v>0</v>
      </c>
      <c s="36">
        <f>ROUND(G46*H46,6)</f>
      </c>
      <c r="L46" s="38">
        <v>0</v>
      </c>
      <c s="32">
        <f>ROUND(ROUND(L46,2)*ROUND(G46,3),2)</f>
      </c>
      <c s="36" t="s">
        <v>104</v>
      </c>
      <c>
        <f>(M46*21)/100</f>
      </c>
      <c t="s">
        <v>27</v>
      </c>
    </row>
    <row r="47" spans="1:5" ht="12.75">
      <c r="A47" s="35" t="s">
        <v>55</v>
      </c>
      <c r="E47" s="39" t="s">
        <v>5</v>
      </c>
    </row>
    <row r="48" spans="1:5" ht="12.75">
      <c r="A48" s="35" t="s">
        <v>57</v>
      </c>
      <c r="E48" s="40" t="s">
        <v>3663</v>
      </c>
    </row>
    <row r="49" spans="1:5" ht="165.75">
      <c r="A49" t="s">
        <v>58</v>
      </c>
      <c r="E49" s="39" t="s">
        <v>114</v>
      </c>
    </row>
    <row r="50" spans="1:16" ht="25.5">
      <c r="A50" t="s">
        <v>49</v>
      </c>
      <c s="34" t="s">
        <v>94</v>
      </c>
      <c s="34" t="s">
        <v>938</v>
      </c>
      <c s="35" t="s">
        <v>939</v>
      </c>
      <c s="6" t="s">
        <v>940</v>
      </c>
      <c s="36" t="s">
        <v>111</v>
      </c>
      <c s="37">
        <v>205.75</v>
      </c>
      <c s="36">
        <v>0</v>
      </c>
      <c s="36">
        <f>ROUND(G50*H50,6)</f>
      </c>
      <c r="L50" s="38">
        <v>0</v>
      </c>
      <c s="32">
        <f>ROUND(ROUND(L50,2)*ROUND(G50,3),2)</f>
      </c>
      <c s="36" t="s">
        <v>104</v>
      </c>
      <c>
        <f>(M50*21)/100</f>
      </c>
      <c t="s">
        <v>27</v>
      </c>
    </row>
    <row r="51" spans="1:5" ht="12.75">
      <c r="A51" s="35" t="s">
        <v>55</v>
      </c>
      <c r="E51" s="39" t="s">
        <v>5</v>
      </c>
    </row>
    <row r="52" spans="1:5" ht="12.75">
      <c r="A52" s="35" t="s">
        <v>57</v>
      </c>
      <c r="E52" s="40" t="s">
        <v>3664</v>
      </c>
    </row>
    <row r="53" spans="1:5" ht="165.75">
      <c r="A53" t="s">
        <v>58</v>
      </c>
      <c r="E53" s="39" t="s">
        <v>114</v>
      </c>
    </row>
    <row r="54" spans="1:16" ht="25.5">
      <c r="A54" t="s">
        <v>49</v>
      </c>
      <c s="34" t="s">
        <v>98</v>
      </c>
      <c s="34" t="s">
        <v>543</v>
      </c>
      <c s="35" t="s">
        <v>544</v>
      </c>
      <c s="6" t="s">
        <v>3665</v>
      </c>
      <c s="36" t="s">
        <v>111</v>
      </c>
      <c s="37">
        <v>782.195</v>
      </c>
      <c s="36">
        <v>0</v>
      </c>
      <c s="36">
        <f>ROUND(G54*H54,6)</f>
      </c>
      <c r="L54" s="38">
        <v>0</v>
      </c>
      <c s="32">
        <f>ROUND(ROUND(L54,2)*ROUND(G54,3),2)</f>
      </c>
      <c s="36" t="s">
        <v>104</v>
      </c>
      <c>
        <f>(M54*21)/100</f>
      </c>
      <c t="s">
        <v>27</v>
      </c>
    </row>
    <row r="55" spans="1:5" ht="12.75">
      <c r="A55" s="35" t="s">
        <v>55</v>
      </c>
      <c r="E55" s="39" t="s">
        <v>5</v>
      </c>
    </row>
    <row r="56" spans="1:5" ht="12.75">
      <c r="A56" s="35" t="s">
        <v>57</v>
      </c>
      <c r="E56" s="40" t="s">
        <v>3666</v>
      </c>
    </row>
    <row r="57" spans="1:5" ht="165.75">
      <c r="A57" t="s">
        <v>58</v>
      </c>
      <c r="E57" s="39" t="s">
        <v>114</v>
      </c>
    </row>
    <row r="58" spans="1:16" ht="25.5">
      <c r="A58" t="s">
        <v>49</v>
      </c>
      <c s="34" t="s">
        <v>101</v>
      </c>
      <c s="34" t="s">
        <v>547</v>
      </c>
      <c s="35" t="s">
        <v>548</v>
      </c>
      <c s="6" t="s">
        <v>3667</v>
      </c>
      <c s="36" t="s">
        <v>111</v>
      </c>
      <c s="37">
        <v>2640</v>
      </c>
      <c s="36">
        <v>0</v>
      </c>
      <c s="36">
        <f>ROUND(G58*H58,6)</f>
      </c>
      <c r="L58" s="38">
        <v>0</v>
      </c>
      <c s="32">
        <f>ROUND(ROUND(L58,2)*ROUND(G58,3),2)</f>
      </c>
      <c s="36" t="s">
        <v>104</v>
      </c>
      <c>
        <f>(M58*21)/100</f>
      </c>
      <c t="s">
        <v>27</v>
      </c>
    </row>
    <row r="59" spans="1:5" ht="12.75">
      <c r="A59" s="35" t="s">
        <v>55</v>
      </c>
      <c r="E59" s="39" t="s">
        <v>5</v>
      </c>
    </row>
    <row r="60" spans="1:5" ht="38.25">
      <c r="A60" s="35" t="s">
        <v>57</v>
      </c>
      <c r="E60" s="40" t="s">
        <v>550</v>
      </c>
    </row>
    <row r="61" spans="1:5" ht="165.75">
      <c r="A61" t="s">
        <v>58</v>
      </c>
      <c r="E61" s="39" t="s">
        <v>114</v>
      </c>
    </row>
    <row r="62" spans="1:16" ht="25.5">
      <c r="A62" t="s">
        <v>49</v>
      </c>
      <c s="34" t="s">
        <v>107</v>
      </c>
      <c s="34" t="s">
        <v>1091</v>
      </c>
      <c s="35" t="s">
        <v>1092</v>
      </c>
      <c s="6" t="s">
        <v>1093</v>
      </c>
      <c s="36" t="s">
        <v>111</v>
      </c>
      <c s="37">
        <v>117.116</v>
      </c>
      <c s="36">
        <v>0</v>
      </c>
      <c s="36">
        <f>ROUND(G62*H62,6)</f>
      </c>
      <c r="L62" s="38">
        <v>0</v>
      </c>
      <c s="32">
        <f>ROUND(ROUND(L62,2)*ROUND(G62,3),2)</f>
      </c>
      <c s="36" t="s">
        <v>104</v>
      </c>
      <c>
        <f>(M62*21)/100</f>
      </c>
      <c t="s">
        <v>27</v>
      </c>
    </row>
    <row r="63" spans="1:5" ht="12.75">
      <c r="A63" s="35" t="s">
        <v>55</v>
      </c>
      <c r="E63" s="39" t="s">
        <v>5</v>
      </c>
    </row>
    <row r="64" spans="1:5" ht="12.75">
      <c r="A64" s="35" t="s">
        <v>57</v>
      </c>
      <c r="E64" s="40" t="s">
        <v>3668</v>
      </c>
    </row>
    <row r="65" spans="1:5" ht="165.75">
      <c r="A65" t="s">
        <v>58</v>
      </c>
      <c r="E65" s="39" t="s">
        <v>114</v>
      </c>
    </row>
    <row r="66" spans="1:16" ht="25.5">
      <c r="A66" t="s">
        <v>49</v>
      </c>
      <c s="34" t="s">
        <v>159</v>
      </c>
      <c s="34" t="s">
        <v>1505</v>
      </c>
      <c s="35" t="s">
        <v>1506</v>
      </c>
      <c s="6" t="s">
        <v>1507</v>
      </c>
      <c s="36" t="s">
        <v>111</v>
      </c>
      <c s="37">
        <v>4.388</v>
      </c>
      <c s="36">
        <v>0</v>
      </c>
      <c s="36">
        <f>ROUND(G66*H66,6)</f>
      </c>
      <c r="L66" s="38">
        <v>0</v>
      </c>
      <c s="32">
        <f>ROUND(ROUND(L66,2)*ROUND(G66,3),2)</f>
      </c>
      <c s="36" t="s">
        <v>104</v>
      </c>
      <c>
        <f>(M66*21)/100</f>
      </c>
      <c t="s">
        <v>27</v>
      </c>
    </row>
    <row r="67" spans="1:5" ht="12.75">
      <c r="A67" s="35" t="s">
        <v>55</v>
      </c>
      <c r="E67" s="39" t="s">
        <v>5</v>
      </c>
    </row>
    <row r="68" spans="1:5" ht="12.75">
      <c r="A68" s="35" t="s">
        <v>57</v>
      </c>
      <c r="E68" s="40" t="s">
        <v>3669</v>
      </c>
    </row>
    <row r="69" spans="1:5" ht="165.75">
      <c r="A69" t="s">
        <v>58</v>
      </c>
      <c r="E69" s="39" t="s">
        <v>114</v>
      </c>
    </row>
    <row r="70" spans="1:16" ht="25.5">
      <c r="A70" t="s">
        <v>49</v>
      </c>
      <c s="34" t="s">
        <v>163</v>
      </c>
      <c s="34" t="s">
        <v>1509</v>
      </c>
      <c s="35" t="s">
        <v>1510</v>
      </c>
      <c s="6" t="s">
        <v>1511</v>
      </c>
      <c s="36" t="s">
        <v>111</v>
      </c>
      <c s="37">
        <v>1.1</v>
      </c>
      <c s="36">
        <v>0</v>
      </c>
      <c s="36">
        <f>ROUND(G70*H70,6)</f>
      </c>
      <c r="L70" s="38">
        <v>0</v>
      </c>
      <c s="32">
        <f>ROUND(ROUND(L70,2)*ROUND(G70,3),2)</f>
      </c>
      <c s="36" t="s">
        <v>104</v>
      </c>
      <c>
        <f>(M70*21)/100</f>
      </c>
      <c t="s">
        <v>27</v>
      </c>
    </row>
    <row r="71" spans="1:5" ht="12.75">
      <c r="A71" s="35" t="s">
        <v>55</v>
      </c>
      <c r="E71" s="39" t="s">
        <v>5</v>
      </c>
    </row>
    <row r="72" spans="1:5" ht="12.75">
      <c r="A72" s="35" t="s">
        <v>57</v>
      </c>
      <c r="E72" s="40" t="s">
        <v>3670</v>
      </c>
    </row>
    <row r="73" spans="1:5" ht="165.75">
      <c r="A73" t="s">
        <v>58</v>
      </c>
      <c r="E73" s="39" t="s">
        <v>1520</v>
      </c>
    </row>
    <row r="74" spans="1:16" ht="25.5">
      <c r="A74" t="s">
        <v>49</v>
      </c>
      <c s="34" t="s">
        <v>167</v>
      </c>
      <c s="34" t="s">
        <v>551</v>
      </c>
      <c s="35" t="s">
        <v>552</v>
      </c>
      <c s="6" t="s">
        <v>553</v>
      </c>
      <c s="36" t="s">
        <v>111</v>
      </c>
      <c s="37">
        <v>229.88</v>
      </c>
      <c s="36">
        <v>0</v>
      </c>
      <c s="36">
        <f>ROUND(G74*H74,6)</f>
      </c>
      <c r="L74" s="38">
        <v>0</v>
      </c>
      <c s="32">
        <f>ROUND(ROUND(L74,2)*ROUND(G74,3),2)</f>
      </c>
      <c s="36" t="s">
        <v>104</v>
      </c>
      <c>
        <f>(M74*21)/100</f>
      </c>
      <c t="s">
        <v>27</v>
      </c>
    </row>
    <row r="75" spans="1:5" ht="12.75">
      <c r="A75" s="35" t="s">
        <v>55</v>
      </c>
      <c r="E75" s="39" t="s">
        <v>5</v>
      </c>
    </row>
    <row r="76" spans="1:5" ht="12.75">
      <c r="A76" s="35" t="s">
        <v>57</v>
      </c>
      <c r="E76" s="40" t="s">
        <v>3671</v>
      </c>
    </row>
    <row r="77" spans="1:5" ht="165.75">
      <c r="A77" t="s">
        <v>58</v>
      </c>
      <c r="E77" s="39" t="s">
        <v>114</v>
      </c>
    </row>
    <row r="78" spans="1:16" ht="25.5">
      <c r="A78" t="s">
        <v>49</v>
      </c>
      <c s="34" t="s">
        <v>170</v>
      </c>
      <c s="34" t="s">
        <v>1512</v>
      </c>
      <c s="35" t="s">
        <v>1513</v>
      </c>
      <c s="6" t="s">
        <v>1514</v>
      </c>
      <c s="36" t="s">
        <v>111</v>
      </c>
      <c s="37">
        <v>6.2</v>
      </c>
      <c s="36">
        <v>0</v>
      </c>
      <c s="36">
        <f>ROUND(G78*H78,6)</f>
      </c>
      <c r="L78" s="38">
        <v>0</v>
      </c>
      <c s="32">
        <f>ROUND(ROUND(L78,2)*ROUND(G78,3),2)</f>
      </c>
      <c s="36" t="s">
        <v>104</v>
      </c>
      <c>
        <f>(M78*21)/100</f>
      </c>
      <c t="s">
        <v>27</v>
      </c>
    </row>
    <row r="79" spans="1:5" ht="12.75">
      <c r="A79" s="35" t="s">
        <v>55</v>
      </c>
      <c r="E79" s="39" t="s">
        <v>5</v>
      </c>
    </row>
    <row r="80" spans="1:5" ht="12.75">
      <c r="A80" s="35" t="s">
        <v>57</v>
      </c>
      <c r="E80" s="40" t="s">
        <v>3672</v>
      </c>
    </row>
    <row r="81" spans="1:5" ht="165.75">
      <c r="A81" t="s">
        <v>58</v>
      </c>
      <c r="E81" s="39" t="s">
        <v>114</v>
      </c>
    </row>
    <row r="82" spans="1:16" ht="25.5">
      <c r="A82" t="s">
        <v>49</v>
      </c>
      <c s="34" t="s">
        <v>173</v>
      </c>
      <c s="34" t="s">
        <v>555</v>
      </c>
      <c s="35" t="s">
        <v>556</v>
      </c>
      <c s="6" t="s">
        <v>557</v>
      </c>
      <c s="36" t="s">
        <v>111</v>
      </c>
      <c s="37">
        <v>0.69</v>
      </c>
      <c s="36">
        <v>0</v>
      </c>
      <c s="36">
        <f>ROUND(G82*H82,6)</f>
      </c>
      <c r="L82" s="38">
        <v>0</v>
      </c>
      <c s="32">
        <f>ROUND(ROUND(L82,2)*ROUND(G82,3),2)</f>
      </c>
      <c s="36" t="s">
        <v>104</v>
      </c>
      <c>
        <f>(M82*21)/100</f>
      </c>
      <c t="s">
        <v>27</v>
      </c>
    </row>
    <row r="83" spans="1:5" ht="12.75">
      <c r="A83" s="35" t="s">
        <v>55</v>
      </c>
      <c r="E83" s="39" t="s">
        <v>5</v>
      </c>
    </row>
    <row r="84" spans="1:5" ht="12.75">
      <c r="A84" s="35" t="s">
        <v>57</v>
      </c>
      <c r="E84" s="40" t="s">
        <v>3673</v>
      </c>
    </row>
    <row r="85" spans="1:5" ht="165.75">
      <c r="A85" t="s">
        <v>58</v>
      </c>
      <c r="E85" s="39" t="s">
        <v>114</v>
      </c>
    </row>
    <row r="86" spans="1:16" ht="25.5">
      <c r="A86" t="s">
        <v>49</v>
      </c>
      <c s="34" t="s">
        <v>177</v>
      </c>
      <c s="34" t="s">
        <v>559</v>
      </c>
      <c s="35" t="s">
        <v>560</v>
      </c>
      <c s="6" t="s">
        <v>561</v>
      </c>
      <c s="36" t="s">
        <v>111</v>
      </c>
      <c s="37">
        <v>0.345</v>
      </c>
      <c s="36">
        <v>0</v>
      </c>
      <c s="36">
        <f>ROUND(G86*H86,6)</f>
      </c>
      <c r="L86" s="38">
        <v>0</v>
      </c>
      <c s="32">
        <f>ROUND(ROUND(L86,2)*ROUND(G86,3),2)</f>
      </c>
      <c s="36" t="s">
        <v>104</v>
      </c>
      <c>
        <f>(M86*21)/100</f>
      </c>
      <c t="s">
        <v>27</v>
      </c>
    </row>
    <row r="87" spans="1:5" ht="12.75">
      <c r="A87" s="35" t="s">
        <v>55</v>
      </c>
      <c r="E87" s="39" t="s">
        <v>5</v>
      </c>
    </row>
    <row r="88" spans="1:5" ht="12.75">
      <c r="A88" s="35" t="s">
        <v>57</v>
      </c>
      <c r="E88" s="40" t="s">
        <v>3674</v>
      </c>
    </row>
    <row r="89" spans="1:5" ht="165.75">
      <c r="A89" t="s">
        <v>58</v>
      </c>
      <c r="E89" s="39" t="s">
        <v>114</v>
      </c>
    </row>
    <row r="90" spans="1:16" ht="25.5">
      <c r="A90" t="s">
        <v>49</v>
      </c>
      <c s="34" t="s">
        <v>182</v>
      </c>
      <c s="34" t="s">
        <v>3469</v>
      </c>
      <c s="35" t="s">
        <v>3470</v>
      </c>
      <c s="6" t="s">
        <v>3471</v>
      </c>
      <c s="36" t="s">
        <v>111</v>
      </c>
      <c s="37">
        <v>1</v>
      </c>
      <c s="36">
        <v>0</v>
      </c>
      <c s="36">
        <f>ROUND(G90*H90,6)</f>
      </c>
      <c r="L90" s="38">
        <v>0</v>
      </c>
      <c s="32">
        <f>ROUND(ROUND(L90,2)*ROUND(G90,3),2)</f>
      </c>
      <c s="36" t="s">
        <v>104</v>
      </c>
      <c>
        <f>(M90*21)/100</f>
      </c>
      <c t="s">
        <v>27</v>
      </c>
    </row>
    <row r="91" spans="1:5" ht="12.75">
      <c r="A91" s="35" t="s">
        <v>55</v>
      </c>
      <c r="E91" s="39" t="s">
        <v>5</v>
      </c>
    </row>
    <row r="92" spans="1:5" ht="12.75">
      <c r="A92" s="35" t="s">
        <v>57</v>
      </c>
      <c r="E92" s="40" t="s">
        <v>1670</v>
      </c>
    </row>
    <row r="93" spans="1:5" ht="165.75">
      <c r="A93" t="s">
        <v>58</v>
      </c>
      <c r="E93" s="39" t="s">
        <v>1520</v>
      </c>
    </row>
    <row r="94" spans="1:16" ht="38.25">
      <c r="A94" t="s">
        <v>49</v>
      </c>
      <c s="34" t="s">
        <v>186</v>
      </c>
      <c s="34" t="s">
        <v>1516</v>
      </c>
      <c s="35" t="s">
        <v>1517</v>
      </c>
      <c s="6" t="s">
        <v>1518</v>
      </c>
      <c s="36" t="s">
        <v>111</v>
      </c>
      <c s="37">
        <v>1.5</v>
      </c>
      <c s="36">
        <v>0</v>
      </c>
      <c s="36">
        <f>ROUND(G94*H94,6)</f>
      </c>
      <c r="L94" s="38">
        <v>0</v>
      </c>
      <c s="32">
        <f>ROUND(ROUND(L94,2)*ROUND(G94,3),2)</f>
      </c>
      <c s="36" t="s">
        <v>104</v>
      </c>
      <c>
        <f>(M94*21)/100</f>
      </c>
      <c t="s">
        <v>27</v>
      </c>
    </row>
    <row r="95" spans="1:5" ht="12.75">
      <c r="A95" s="35" t="s">
        <v>55</v>
      </c>
      <c r="E95" s="39" t="s">
        <v>5</v>
      </c>
    </row>
    <row r="96" spans="1:5" ht="12.75">
      <c r="A96" s="35" t="s">
        <v>57</v>
      </c>
      <c r="E96" s="40" t="s">
        <v>3675</v>
      </c>
    </row>
    <row r="97" spans="1:5" ht="165.75">
      <c r="A97" t="s">
        <v>58</v>
      </c>
      <c r="E97" s="39" t="s">
        <v>1520</v>
      </c>
    </row>
    <row r="98" spans="1:16" ht="25.5">
      <c r="A98" t="s">
        <v>49</v>
      </c>
      <c s="34" t="s">
        <v>190</v>
      </c>
      <c s="34" t="s">
        <v>1521</v>
      </c>
      <c s="35" t="s">
        <v>1522</v>
      </c>
      <c s="6" t="s">
        <v>1523</v>
      </c>
      <c s="36" t="s">
        <v>111</v>
      </c>
      <c s="37">
        <v>90</v>
      </c>
      <c s="36">
        <v>0</v>
      </c>
      <c s="36">
        <f>ROUND(G98*H98,6)</f>
      </c>
      <c r="L98" s="38">
        <v>0</v>
      </c>
      <c s="32">
        <f>ROUND(ROUND(L98,2)*ROUND(G98,3),2)</f>
      </c>
      <c s="36" t="s">
        <v>104</v>
      </c>
      <c>
        <f>(M98*21)/100</f>
      </c>
      <c t="s">
        <v>27</v>
      </c>
    </row>
    <row r="99" spans="1:5" ht="12.75">
      <c r="A99" s="35" t="s">
        <v>55</v>
      </c>
      <c r="E99" s="39" t="s">
        <v>5</v>
      </c>
    </row>
    <row r="100" spans="1:5" ht="12.75">
      <c r="A100" s="35" t="s">
        <v>57</v>
      </c>
      <c r="E100" s="40" t="s">
        <v>3676</v>
      </c>
    </row>
    <row r="101" spans="1:5" ht="165.75">
      <c r="A101" t="s">
        <v>58</v>
      </c>
      <c r="E101" s="39" t="s">
        <v>1520</v>
      </c>
    </row>
    <row r="102" spans="1:16" ht="25.5">
      <c r="A102" t="s">
        <v>49</v>
      </c>
      <c s="34" t="s">
        <v>196</v>
      </c>
      <c s="34" t="s">
        <v>943</v>
      </c>
      <c s="35" t="s">
        <v>944</v>
      </c>
      <c s="6" t="s">
        <v>945</v>
      </c>
      <c s="36" t="s">
        <v>111</v>
      </c>
      <c s="37">
        <v>464</v>
      </c>
      <c s="36">
        <v>0</v>
      </c>
      <c s="36">
        <f>ROUND(G102*H102,6)</f>
      </c>
      <c r="L102" s="38">
        <v>0</v>
      </c>
      <c s="32">
        <f>ROUND(ROUND(L102,2)*ROUND(G102,3),2)</f>
      </c>
      <c s="36" t="s">
        <v>104</v>
      </c>
      <c>
        <f>(M102*21)/100</f>
      </c>
      <c t="s">
        <v>27</v>
      </c>
    </row>
    <row r="103" spans="1:5" ht="12.75">
      <c r="A103" s="35" t="s">
        <v>55</v>
      </c>
      <c r="E103" s="39" t="s">
        <v>5</v>
      </c>
    </row>
    <row r="104" spans="1:5" ht="12.75">
      <c r="A104" s="35" t="s">
        <v>57</v>
      </c>
      <c r="E104" s="40" t="s">
        <v>3677</v>
      </c>
    </row>
    <row r="105" spans="1:5" ht="165.75">
      <c r="A105" t="s">
        <v>58</v>
      </c>
      <c r="E105" s="39" t="s">
        <v>114</v>
      </c>
    </row>
    <row r="106" spans="1:16" ht="25.5">
      <c r="A106" t="s">
        <v>49</v>
      </c>
      <c s="34" t="s">
        <v>198</v>
      </c>
      <c s="34" t="s">
        <v>1525</v>
      </c>
      <c s="35" t="s">
        <v>1526</v>
      </c>
      <c s="6" t="s">
        <v>1527</v>
      </c>
      <c s="36" t="s">
        <v>111</v>
      </c>
      <c s="37">
        <v>0.9</v>
      </c>
      <c s="36">
        <v>0</v>
      </c>
      <c s="36">
        <f>ROUND(G106*H106,6)</f>
      </c>
      <c r="L106" s="38">
        <v>0</v>
      </c>
      <c s="32">
        <f>ROUND(ROUND(L106,2)*ROUND(G106,3),2)</f>
      </c>
      <c s="36" t="s">
        <v>104</v>
      </c>
      <c>
        <f>(M106*21)/100</f>
      </c>
      <c t="s">
        <v>27</v>
      </c>
    </row>
    <row r="107" spans="1:5" ht="12.75">
      <c r="A107" s="35" t="s">
        <v>55</v>
      </c>
      <c r="E107" s="39" t="s">
        <v>5</v>
      </c>
    </row>
    <row r="108" spans="1:5" ht="12.75">
      <c r="A108" s="35" t="s">
        <v>57</v>
      </c>
      <c r="E108" s="40" t="s">
        <v>3678</v>
      </c>
    </row>
    <row r="109" spans="1:5" ht="165.75">
      <c r="A109" t="s">
        <v>58</v>
      </c>
      <c r="E109" s="39" t="s">
        <v>114</v>
      </c>
    </row>
    <row r="110" spans="1:16" ht="25.5">
      <c r="A110" t="s">
        <v>49</v>
      </c>
      <c s="34" t="s">
        <v>204</v>
      </c>
      <c s="34" t="s">
        <v>205</v>
      </c>
      <c s="35" t="s">
        <v>206</v>
      </c>
      <c s="6" t="s">
        <v>1529</v>
      </c>
      <c s="36" t="s">
        <v>111</v>
      </c>
      <c s="37">
        <v>4.95</v>
      </c>
      <c s="36">
        <v>0</v>
      </c>
      <c s="36">
        <f>ROUND(G110*H110,6)</f>
      </c>
      <c r="L110" s="38">
        <v>0</v>
      </c>
      <c s="32">
        <f>ROUND(ROUND(L110,2)*ROUND(G110,3),2)</f>
      </c>
      <c s="36" t="s">
        <v>104</v>
      </c>
      <c>
        <f>(M110*21)/100</f>
      </c>
      <c t="s">
        <v>27</v>
      </c>
    </row>
    <row r="111" spans="1:5" ht="12.75">
      <c r="A111" s="35" t="s">
        <v>55</v>
      </c>
      <c r="E111" s="39" t="s">
        <v>5</v>
      </c>
    </row>
    <row r="112" spans="1:5" ht="12.75">
      <c r="A112" s="35" t="s">
        <v>57</v>
      </c>
      <c r="E112" s="40" t="s">
        <v>3679</v>
      </c>
    </row>
    <row r="113" spans="1:5" ht="178.5">
      <c r="A113" t="s">
        <v>58</v>
      </c>
      <c r="E113" s="39" t="s">
        <v>3680</v>
      </c>
    </row>
    <row r="114" spans="1:16" ht="25.5">
      <c r="A114" t="s">
        <v>49</v>
      </c>
      <c s="34" t="s">
        <v>298</v>
      </c>
      <c s="34" t="s">
        <v>1530</v>
      </c>
      <c s="35" t="s">
        <v>1531</v>
      </c>
      <c s="6" t="s">
        <v>1532</v>
      </c>
      <c s="36" t="s">
        <v>111</v>
      </c>
      <c s="37">
        <v>1</v>
      </c>
      <c s="36">
        <v>0</v>
      </c>
      <c s="36">
        <f>ROUND(G114*H114,6)</f>
      </c>
      <c r="L114" s="38">
        <v>0</v>
      </c>
      <c s="32">
        <f>ROUND(ROUND(L114,2)*ROUND(G114,3),2)</f>
      </c>
      <c s="36" t="s">
        <v>104</v>
      </c>
      <c>
        <f>(M114*21)/100</f>
      </c>
      <c t="s">
        <v>27</v>
      </c>
    </row>
    <row r="115" spans="1:5" ht="12.75">
      <c r="A115" s="35" t="s">
        <v>55</v>
      </c>
      <c r="E115" s="39" t="s">
        <v>5</v>
      </c>
    </row>
    <row r="116" spans="1:5" ht="25.5">
      <c r="A116" s="35" t="s">
        <v>57</v>
      </c>
      <c r="E116" s="40" t="s">
        <v>1519</v>
      </c>
    </row>
    <row r="117" spans="1:5" ht="165.75">
      <c r="A117" t="s">
        <v>58</v>
      </c>
      <c r="E117" s="39" t="s">
        <v>114</v>
      </c>
    </row>
    <row r="118" spans="1:16" ht="25.5">
      <c r="A118" t="s">
        <v>49</v>
      </c>
      <c s="34" t="s">
        <v>301</v>
      </c>
      <c s="34" t="s">
        <v>563</v>
      </c>
      <c s="35" t="s">
        <v>564</v>
      </c>
      <c s="6" t="s">
        <v>565</v>
      </c>
      <c s="36" t="s">
        <v>111</v>
      </c>
      <c s="37">
        <v>1958</v>
      </c>
      <c s="36">
        <v>0</v>
      </c>
      <c s="36">
        <f>ROUND(G118*H118,6)</f>
      </c>
      <c r="L118" s="38">
        <v>0</v>
      </c>
      <c s="32">
        <f>ROUND(ROUND(L118,2)*ROUND(G118,3),2)</f>
      </c>
      <c s="36" t="s">
        <v>104</v>
      </c>
      <c>
        <f>(M118*21)/100</f>
      </c>
      <c t="s">
        <v>27</v>
      </c>
    </row>
    <row r="119" spans="1:5" ht="12.75">
      <c r="A119" s="35" t="s">
        <v>55</v>
      </c>
      <c r="E119" s="39" t="s">
        <v>5</v>
      </c>
    </row>
    <row r="120" spans="1:5" ht="12.75">
      <c r="A120" s="35" t="s">
        <v>57</v>
      </c>
      <c r="E120" s="40" t="s">
        <v>3681</v>
      </c>
    </row>
    <row r="121" spans="1:5" ht="165.75">
      <c r="A121" t="s">
        <v>58</v>
      </c>
      <c r="E121" s="39" t="s">
        <v>114</v>
      </c>
    </row>
    <row r="122" spans="1:16" ht="25.5">
      <c r="A122" t="s">
        <v>49</v>
      </c>
      <c s="34" t="s">
        <v>306</v>
      </c>
      <c s="34" t="s">
        <v>567</v>
      </c>
      <c s="35" t="s">
        <v>568</v>
      </c>
      <c s="6" t="s">
        <v>569</v>
      </c>
      <c s="36" t="s">
        <v>111</v>
      </c>
      <c s="37">
        <v>18.8</v>
      </c>
      <c s="36">
        <v>0</v>
      </c>
      <c s="36">
        <f>ROUND(G122*H122,6)</f>
      </c>
      <c r="L122" s="38">
        <v>0</v>
      </c>
      <c s="32">
        <f>ROUND(ROUND(L122,2)*ROUND(G122,3),2)</f>
      </c>
      <c s="36" t="s">
        <v>104</v>
      </c>
      <c>
        <f>(M122*21)/100</f>
      </c>
      <c t="s">
        <v>27</v>
      </c>
    </row>
    <row r="123" spans="1:5" ht="12.75">
      <c r="A123" s="35" t="s">
        <v>55</v>
      </c>
      <c r="E123" s="39" t="s">
        <v>5</v>
      </c>
    </row>
    <row r="124" spans="1:5" ht="12.75">
      <c r="A124" s="35" t="s">
        <v>57</v>
      </c>
      <c r="E124" s="40" t="s">
        <v>3682</v>
      </c>
    </row>
    <row r="125" spans="1:5" ht="165.75">
      <c r="A125" t="s">
        <v>58</v>
      </c>
      <c r="E125" s="39" t="s">
        <v>114</v>
      </c>
    </row>
    <row r="126" spans="1:16" ht="25.5">
      <c r="A126" t="s">
        <v>49</v>
      </c>
      <c s="34" t="s">
        <v>371</v>
      </c>
      <c s="34" t="s">
        <v>571</v>
      </c>
      <c s="35" t="s">
        <v>572</v>
      </c>
      <c s="6" t="s">
        <v>573</v>
      </c>
      <c s="36" t="s">
        <v>111</v>
      </c>
      <c s="37">
        <v>38.76</v>
      </c>
      <c s="36">
        <v>0</v>
      </c>
      <c s="36">
        <f>ROUND(G126*H126,6)</f>
      </c>
      <c r="L126" s="38">
        <v>0</v>
      </c>
      <c s="32">
        <f>ROUND(ROUND(L126,2)*ROUND(G126,3),2)</f>
      </c>
      <c s="36" t="s">
        <v>104</v>
      </c>
      <c>
        <f>(M126*21)/100</f>
      </c>
      <c t="s">
        <v>27</v>
      </c>
    </row>
    <row r="127" spans="1:5" ht="12.75">
      <c r="A127" s="35" t="s">
        <v>55</v>
      </c>
      <c r="E127" s="39" t="s">
        <v>5</v>
      </c>
    </row>
    <row r="128" spans="1:5" ht="12.75">
      <c r="A128" s="35" t="s">
        <v>57</v>
      </c>
      <c r="E128" s="40" t="s">
        <v>3683</v>
      </c>
    </row>
    <row r="129" spans="1:5" ht="165.75">
      <c r="A129" t="s">
        <v>58</v>
      </c>
      <c r="E129" s="39" t="s">
        <v>114</v>
      </c>
    </row>
    <row r="130" spans="1:16" ht="25.5">
      <c r="A130" t="s">
        <v>49</v>
      </c>
      <c s="34" t="s">
        <v>374</v>
      </c>
      <c s="34" t="s">
        <v>1095</v>
      </c>
      <c s="35" t="s">
        <v>1096</v>
      </c>
      <c s="6" t="s">
        <v>1097</v>
      </c>
      <c s="36" t="s">
        <v>111</v>
      </c>
      <c s="37">
        <v>1.8</v>
      </c>
      <c s="36">
        <v>0</v>
      </c>
      <c s="36">
        <f>ROUND(G130*H130,6)</f>
      </c>
      <c r="L130" s="38">
        <v>0</v>
      </c>
      <c s="32">
        <f>ROUND(ROUND(L130,2)*ROUND(G130,3),2)</f>
      </c>
      <c s="36" t="s">
        <v>104</v>
      </c>
      <c>
        <f>(M130*21)/100</f>
      </c>
      <c t="s">
        <v>27</v>
      </c>
    </row>
    <row r="131" spans="1:5" ht="12.75">
      <c r="A131" s="35" t="s">
        <v>55</v>
      </c>
      <c r="E131" s="39" t="s">
        <v>5</v>
      </c>
    </row>
    <row r="132" spans="1:5" ht="12.75">
      <c r="A132" s="35" t="s">
        <v>57</v>
      </c>
      <c r="E132" s="40" t="s">
        <v>3684</v>
      </c>
    </row>
    <row r="133" spans="1:5" ht="165.75">
      <c r="A133" t="s">
        <v>58</v>
      </c>
      <c r="E133" s="39" t="s">
        <v>114</v>
      </c>
    </row>
    <row r="134" spans="1:16" ht="25.5">
      <c r="A134" t="s">
        <v>49</v>
      </c>
      <c s="34" t="s">
        <v>377</v>
      </c>
      <c s="34" t="s">
        <v>1533</v>
      </c>
      <c s="35" t="s">
        <v>1534</v>
      </c>
      <c s="6" t="s">
        <v>1535</v>
      </c>
      <c s="36" t="s">
        <v>111</v>
      </c>
      <c s="37">
        <v>0.15</v>
      </c>
      <c s="36">
        <v>0</v>
      </c>
      <c s="36">
        <f>ROUND(G134*H134,6)</f>
      </c>
      <c r="L134" s="38">
        <v>0</v>
      </c>
      <c s="32">
        <f>ROUND(ROUND(L134,2)*ROUND(G134,3),2)</f>
      </c>
      <c s="36" t="s">
        <v>104</v>
      </c>
      <c>
        <f>(M134*21)/100</f>
      </c>
      <c t="s">
        <v>27</v>
      </c>
    </row>
    <row r="135" spans="1:5" ht="12.75">
      <c r="A135" s="35" t="s">
        <v>55</v>
      </c>
      <c r="E135" s="39" t="s">
        <v>5</v>
      </c>
    </row>
    <row r="136" spans="1:5" ht="12.75">
      <c r="A136" s="35" t="s">
        <v>57</v>
      </c>
      <c r="E136" s="40" t="s">
        <v>3685</v>
      </c>
    </row>
    <row r="137" spans="1:5" ht="165.75">
      <c r="A137" t="s">
        <v>58</v>
      </c>
      <c r="E137" s="39" t="s">
        <v>114</v>
      </c>
    </row>
    <row r="138" spans="1:16" ht="25.5">
      <c r="A138" t="s">
        <v>49</v>
      </c>
      <c s="34" t="s">
        <v>381</v>
      </c>
      <c s="34" t="s">
        <v>1537</v>
      </c>
      <c s="35" t="s">
        <v>1538</v>
      </c>
      <c s="6" t="s">
        <v>1539</v>
      </c>
      <c s="36" t="s">
        <v>111</v>
      </c>
      <c s="37">
        <v>0.15</v>
      </c>
      <c s="36">
        <v>0</v>
      </c>
      <c s="36">
        <f>ROUND(G138*H138,6)</f>
      </c>
      <c r="L138" s="38">
        <v>0</v>
      </c>
      <c s="32">
        <f>ROUND(ROUND(L138,2)*ROUND(G138,3),2)</f>
      </c>
      <c s="36" t="s">
        <v>104</v>
      </c>
      <c>
        <f>(M138*21)/100</f>
      </c>
      <c t="s">
        <v>27</v>
      </c>
    </row>
    <row r="139" spans="1:5" ht="12.75">
      <c r="A139" s="35" t="s">
        <v>55</v>
      </c>
      <c r="E139" s="39" t="s">
        <v>5</v>
      </c>
    </row>
    <row r="140" spans="1:5" ht="12.75">
      <c r="A140" s="35" t="s">
        <v>57</v>
      </c>
      <c r="E140" s="40" t="s">
        <v>3685</v>
      </c>
    </row>
    <row r="141" spans="1:5" ht="165.75">
      <c r="A141" t="s">
        <v>58</v>
      </c>
      <c r="E141" s="39" t="s">
        <v>114</v>
      </c>
    </row>
    <row r="142" spans="1:16" ht="25.5">
      <c r="A142" t="s">
        <v>49</v>
      </c>
      <c s="34" t="s">
        <v>384</v>
      </c>
      <c s="34" t="s">
        <v>1099</v>
      </c>
      <c s="35" t="s">
        <v>1100</v>
      </c>
      <c s="6" t="s">
        <v>1101</v>
      </c>
      <c s="36" t="s">
        <v>111</v>
      </c>
      <c s="37">
        <v>0.35</v>
      </c>
      <c s="36">
        <v>0</v>
      </c>
      <c s="36">
        <f>ROUND(G142*H142,6)</f>
      </c>
      <c r="L142" s="38">
        <v>0</v>
      </c>
      <c s="32">
        <f>ROUND(ROUND(L142,2)*ROUND(G142,3),2)</f>
      </c>
      <c s="36" t="s">
        <v>104</v>
      </c>
      <c>
        <f>(M142*21)/100</f>
      </c>
      <c t="s">
        <v>27</v>
      </c>
    </row>
    <row r="143" spans="1:5" ht="12.75">
      <c r="A143" s="35" t="s">
        <v>55</v>
      </c>
      <c r="E143" s="39" t="s">
        <v>5</v>
      </c>
    </row>
    <row r="144" spans="1:5" ht="12.75">
      <c r="A144" s="35" t="s">
        <v>57</v>
      </c>
      <c r="E144" s="40" t="s">
        <v>3686</v>
      </c>
    </row>
    <row r="145" spans="1:5" ht="165.75">
      <c r="A145" t="s">
        <v>58</v>
      </c>
      <c r="E145" s="39" t="s">
        <v>114</v>
      </c>
    </row>
    <row r="146" spans="1:16" ht="25.5">
      <c r="A146" t="s">
        <v>49</v>
      </c>
      <c s="34" t="s">
        <v>387</v>
      </c>
      <c s="34" t="s">
        <v>1685</v>
      </c>
      <c s="35" t="s">
        <v>1686</v>
      </c>
      <c s="6" t="s">
        <v>1687</v>
      </c>
      <c s="36" t="s">
        <v>111</v>
      </c>
      <c s="37">
        <v>0.6</v>
      </c>
      <c s="36">
        <v>0</v>
      </c>
      <c s="36">
        <f>ROUND(G146*H146,6)</f>
      </c>
      <c r="L146" s="38">
        <v>0</v>
      </c>
      <c s="32">
        <f>ROUND(ROUND(L146,2)*ROUND(G146,3),2)</f>
      </c>
      <c s="36" t="s">
        <v>104</v>
      </c>
      <c>
        <f>(M146*21)/100</f>
      </c>
      <c t="s">
        <v>27</v>
      </c>
    </row>
    <row r="147" spans="1:5" ht="12.75">
      <c r="A147" s="35" t="s">
        <v>55</v>
      </c>
      <c r="E147" s="39" t="s">
        <v>5</v>
      </c>
    </row>
    <row r="148" spans="1:5" ht="12.75">
      <c r="A148" s="35" t="s">
        <v>57</v>
      </c>
      <c r="E148" s="40" t="s">
        <v>3687</v>
      </c>
    </row>
    <row r="149" spans="1:5" ht="165.75">
      <c r="A149" t="s">
        <v>58</v>
      </c>
      <c r="E149" s="39" t="s">
        <v>114</v>
      </c>
    </row>
    <row r="150" spans="1:16" ht="25.5">
      <c r="A150" t="s">
        <v>49</v>
      </c>
      <c s="34" t="s">
        <v>390</v>
      </c>
      <c s="34" t="s">
        <v>1102</v>
      </c>
      <c s="35" t="s">
        <v>1103</v>
      </c>
      <c s="6" t="s">
        <v>1104</v>
      </c>
      <c s="36" t="s">
        <v>111</v>
      </c>
      <c s="37">
        <v>5620.947</v>
      </c>
      <c s="36">
        <v>0</v>
      </c>
      <c s="36">
        <f>ROUND(G150*H150,6)</f>
      </c>
      <c r="L150" s="38">
        <v>0</v>
      </c>
      <c s="32">
        <f>ROUND(ROUND(L150,2)*ROUND(G150,3),2)</f>
      </c>
      <c s="36" t="s">
        <v>104</v>
      </c>
      <c>
        <f>(M150*21)/100</f>
      </c>
      <c t="s">
        <v>27</v>
      </c>
    </row>
    <row r="151" spans="1:5" ht="12.75">
      <c r="A151" s="35" t="s">
        <v>55</v>
      </c>
      <c r="E151" s="39" t="s">
        <v>5</v>
      </c>
    </row>
    <row r="152" spans="1:5" ht="12.75">
      <c r="A152" s="35" t="s">
        <v>57</v>
      </c>
      <c r="E152" s="40" t="s">
        <v>3688</v>
      </c>
    </row>
    <row r="153" spans="1:5" ht="165.75">
      <c r="A153" t="s">
        <v>58</v>
      </c>
      <c r="E153" s="39" t="s">
        <v>114</v>
      </c>
    </row>
    <row r="154" spans="1:16" ht="25.5">
      <c r="A154" t="s">
        <v>49</v>
      </c>
      <c s="34" t="s">
        <v>395</v>
      </c>
      <c s="34" t="s">
        <v>1545</v>
      </c>
      <c s="35" t="s">
        <v>1546</v>
      </c>
      <c s="6" t="s">
        <v>1547</v>
      </c>
      <c s="36" t="s">
        <v>111</v>
      </c>
      <c s="37">
        <v>34.029</v>
      </c>
      <c s="36">
        <v>0</v>
      </c>
      <c s="36">
        <f>ROUND(G154*H154,6)</f>
      </c>
      <c r="L154" s="38">
        <v>0</v>
      </c>
      <c s="32">
        <f>ROUND(ROUND(L154,2)*ROUND(G154,3),2)</f>
      </c>
      <c s="36" t="s">
        <v>104</v>
      </c>
      <c>
        <f>(M154*21)/100</f>
      </c>
      <c t="s">
        <v>27</v>
      </c>
    </row>
    <row r="155" spans="1:5" ht="12.75">
      <c r="A155" s="35" t="s">
        <v>55</v>
      </c>
      <c r="E155" s="39" t="s">
        <v>5</v>
      </c>
    </row>
    <row r="156" spans="1:5" ht="12.75">
      <c r="A156" s="35" t="s">
        <v>57</v>
      </c>
      <c r="E156" s="40" t="s">
        <v>3689</v>
      </c>
    </row>
    <row r="157" spans="1:5" ht="165.75">
      <c r="A157" t="s">
        <v>58</v>
      </c>
      <c r="E157" s="39" t="s">
        <v>114</v>
      </c>
    </row>
    <row r="158" spans="1:16" ht="25.5">
      <c r="A158" t="s">
        <v>49</v>
      </c>
      <c s="34" t="s">
        <v>397</v>
      </c>
      <c s="34" t="s">
        <v>1106</v>
      </c>
      <c s="35" t="s">
        <v>1107</v>
      </c>
      <c s="6" t="s">
        <v>1108</v>
      </c>
      <c s="36" t="s">
        <v>111</v>
      </c>
      <c s="37">
        <v>24.591</v>
      </c>
      <c s="36">
        <v>0</v>
      </c>
      <c s="36">
        <f>ROUND(G158*H158,6)</f>
      </c>
      <c r="L158" s="38">
        <v>0</v>
      </c>
      <c s="32">
        <f>ROUND(ROUND(L158,2)*ROUND(G158,3),2)</f>
      </c>
      <c s="36" t="s">
        <v>104</v>
      </c>
      <c>
        <f>(M158*21)/100</f>
      </c>
      <c t="s">
        <v>27</v>
      </c>
    </row>
    <row r="159" spans="1:5" ht="12.75">
      <c r="A159" s="35" t="s">
        <v>55</v>
      </c>
      <c r="E159" s="39" t="s">
        <v>5</v>
      </c>
    </row>
    <row r="160" spans="1:5" ht="12.75">
      <c r="A160" s="35" t="s">
        <v>57</v>
      </c>
      <c r="E160" s="40" t="s">
        <v>3690</v>
      </c>
    </row>
    <row r="161" spans="1:5" ht="165.75">
      <c r="A161" t="s">
        <v>58</v>
      </c>
      <c r="E161" s="39" t="s">
        <v>114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COUNTIFS(L8:L111,"=0",A8:A111,"P")+COUNTIFS(L8:L111,"",A8:A111,"P")+SUM(Q8:Q111)</f>
      </c>
    </row>
    <row r="8" spans="1:13" ht="12.75">
      <c r="A8" t="s">
        <v>44</v>
      </c>
      <c r="C8" s="28" t="s">
        <v>117</v>
      </c>
      <c r="E8" s="30" t="s">
        <v>116</v>
      </c>
      <c r="J8" s="29">
        <f>0+J9+J98</f>
      </c>
      <c s="29">
        <f>0+K9+K98</f>
      </c>
      <c s="29">
        <f>0+L9+L98</f>
      </c>
      <c s="29">
        <f>0+M9+M98</f>
      </c>
    </row>
    <row r="9" spans="1:13" ht="12.75">
      <c r="A9" t="s">
        <v>46</v>
      </c>
      <c r="C9" s="31" t="s">
        <v>50</v>
      </c>
      <c r="E9" s="33" t="s">
        <v>48</v>
      </c>
      <c r="J9" s="32">
        <f>0</f>
      </c>
      <c s="32">
        <f>0</f>
      </c>
      <c s="32">
        <f>0+L10+L14+L18+L22+L26+L30+L34+L38+L42+L46+L50+L54+L58+L62+L66+L70+L74+L78+L82+L86+L90+L94</f>
      </c>
      <c s="32">
        <f>0+M10+M14+M18+M22+M26+M30+M34+M38+M42+M46+M50+M54+M58+M62+M66+M70+M74+M78+M82+M86+M90+M94</f>
      </c>
    </row>
    <row r="10" spans="1:16" ht="25.5">
      <c r="A10" t="s">
        <v>49</v>
      </c>
      <c s="34" t="s">
        <v>50</v>
      </c>
      <c s="34" t="s">
        <v>118</v>
      </c>
      <c s="35" t="s">
        <v>5</v>
      </c>
      <c s="6" t="s">
        <v>119</v>
      </c>
      <c s="36" t="s">
        <v>73</v>
      </c>
      <c s="37">
        <v>1</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63.75">
      <c r="A13" t="s">
        <v>58</v>
      </c>
      <c r="E13" s="39" t="s">
        <v>120</v>
      </c>
    </row>
    <row r="14" spans="1:16" ht="25.5">
      <c r="A14" t="s">
        <v>49</v>
      </c>
      <c s="34" t="s">
        <v>27</v>
      </c>
      <c s="34" t="s">
        <v>121</v>
      </c>
      <c s="35" t="s">
        <v>5</v>
      </c>
      <c s="6" t="s">
        <v>122</v>
      </c>
      <c s="36" t="s">
        <v>64</v>
      </c>
      <c s="37">
        <v>90</v>
      </c>
      <c s="36">
        <v>0</v>
      </c>
      <c s="36">
        <f>ROUND(G14*H14,6)</f>
      </c>
      <c r="L14" s="38">
        <v>0</v>
      </c>
      <c s="32">
        <f>ROUND(ROUND(L14,2)*ROUND(G14,3),2)</f>
      </c>
      <c s="36" t="s">
        <v>54</v>
      </c>
      <c>
        <f>(M14*21)/100</f>
      </c>
      <c t="s">
        <v>27</v>
      </c>
    </row>
    <row r="15" spans="1:5" ht="12.75">
      <c r="A15" s="35" t="s">
        <v>55</v>
      </c>
      <c r="E15" s="39" t="s">
        <v>56</v>
      </c>
    </row>
    <row r="16" spans="1:5" ht="12.75">
      <c r="A16" s="35" t="s">
        <v>57</v>
      </c>
      <c r="E16" s="40" t="s">
        <v>5</v>
      </c>
    </row>
    <row r="17" spans="1:5" ht="25.5">
      <c r="A17" t="s">
        <v>58</v>
      </c>
      <c r="E17" s="39" t="s">
        <v>123</v>
      </c>
    </row>
    <row r="18" spans="1:16" ht="25.5">
      <c r="A18" t="s">
        <v>49</v>
      </c>
      <c s="34" t="s">
        <v>26</v>
      </c>
      <c s="34" t="s">
        <v>124</v>
      </c>
      <c s="35" t="s">
        <v>5</v>
      </c>
      <c s="6" t="s">
        <v>125</v>
      </c>
      <c s="36" t="s">
        <v>73</v>
      </c>
      <c s="37">
        <v>1</v>
      </c>
      <c s="36">
        <v>0</v>
      </c>
      <c s="36">
        <f>ROUND(G18*H18,6)</f>
      </c>
      <c r="L18" s="38">
        <v>0</v>
      </c>
      <c s="32">
        <f>ROUND(ROUND(L18,2)*ROUND(G18,3),2)</f>
      </c>
      <c s="36" t="s">
        <v>54</v>
      </c>
      <c>
        <f>(M18*21)/100</f>
      </c>
      <c t="s">
        <v>27</v>
      </c>
    </row>
    <row r="19" spans="1:5" ht="12.75">
      <c r="A19" s="35" t="s">
        <v>55</v>
      </c>
      <c r="E19" s="39" t="s">
        <v>56</v>
      </c>
    </row>
    <row r="20" spans="1:5" ht="12.75">
      <c r="A20" s="35" t="s">
        <v>57</v>
      </c>
      <c r="E20" s="40" t="s">
        <v>5</v>
      </c>
    </row>
    <row r="21" spans="1:5" ht="38.25">
      <c r="A21" t="s">
        <v>58</v>
      </c>
      <c r="E21" s="39" t="s">
        <v>126</v>
      </c>
    </row>
    <row r="22" spans="1:16" ht="12.75">
      <c r="A22" t="s">
        <v>49</v>
      </c>
      <c s="34" t="s">
        <v>66</v>
      </c>
      <c s="34" t="s">
        <v>67</v>
      </c>
      <c s="35" t="s">
        <v>5</v>
      </c>
      <c s="6" t="s">
        <v>68</v>
      </c>
      <c s="36" t="s">
        <v>73</v>
      </c>
      <c s="37">
        <v>3</v>
      </c>
      <c s="36">
        <v>0</v>
      </c>
      <c s="36">
        <f>ROUND(G22*H22,6)</f>
      </c>
      <c r="L22" s="38">
        <v>0</v>
      </c>
      <c s="32">
        <f>ROUND(ROUND(L22,2)*ROUND(G22,3),2)</f>
      </c>
      <c s="36" t="s">
        <v>54</v>
      </c>
      <c>
        <f>(M22*21)/100</f>
      </c>
      <c t="s">
        <v>27</v>
      </c>
    </row>
    <row r="23" spans="1:5" ht="12.75">
      <c r="A23" s="35" t="s">
        <v>55</v>
      </c>
      <c r="E23" s="39" t="s">
        <v>5</v>
      </c>
    </row>
    <row r="24" spans="1:5" ht="12.75">
      <c r="A24" s="35" t="s">
        <v>57</v>
      </c>
      <c r="E24" s="40" t="s">
        <v>127</v>
      </c>
    </row>
    <row r="25" spans="1:5" ht="89.25">
      <c r="A25" t="s">
        <v>58</v>
      </c>
      <c r="E25" s="39" t="s">
        <v>128</v>
      </c>
    </row>
    <row r="26" spans="1:16" ht="25.5">
      <c r="A26" t="s">
        <v>49</v>
      </c>
      <c s="34" t="s">
        <v>70</v>
      </c>
      <c s="34" t="s">
        <v>129</v>
      </c>
      <c s="35" t="s">
        <v>5</v>
      </c>
      <c s="6" t="s">
        <v>130</v>
      </c>
      <c s="36" t="s">
        <v>131</v>
      </c>
      <c s="37">
        <v>1.486</v>
      </c>
      <c s="36">
        <v>0</v>
      </c>
      <c s="36">
        <f>ROUND(G26*H26,6)</f>
      </c>
      <c r="L26" s="38">
        <v>0</v>
      </c>
      <c s="32">
        <f>ROUND(ROUND(L26,2)*ROUND(G26,3),2)</f>
      </c>
      <c s="36" t="s">
        <v>54</v>
      </c>
      <c>
        <f>(M26*21)/100</f>
      </c>
      <c t="s">
        <v>27</v>
      </c>
    </row>
    <row r="27" spans="1:5" ht="25.5">
      <c r="A27" s="35" t="s">
        <v>55</v>
      </c>
      <c r="E27" s="39" t="s">
        <v>130</v>
      </c>
    </row>
    <row r="28" spans="1:5" ht="12.75">
      <c r="A28" s="35" t="s">
        <v>57</v>
      </c>
      <c r="E28" s="40" t="s">
        <v>5</v>
      </c>
    </row>
    <row r="29" spans="1:5" ht="89.25">
      <c r="A29" t="s">
        <v>58</v>
      </c>
      <c r="E29" s="39" t="s">
        <v>132</v>
      </c>
    </row>
    <row r="30" spans="1:16" ht="25.5">
      <c r="A30" t="s">
        <v>49</v>
      </c>
      <c s="34" t="s">
        <v>76</v>
      </c>
      <c s="34" t="s">
        <v>133</v>
      </c>
      <c s="35" t="s">
        <v>5</v>
      </c>
      <c s="6" t="s">
        <v>134</v>
      </c>
      <c s="36" t="s">
        <v>64</v>
      </c>
      <c s="37">
        <v>148.64</v>
      </c>
      <c s="36">
        <v>0</v>
      </c>
      <c s="36">
        <f>ROUND(G30*H30,6)</f>
      </c>
      <c r="L30" s="38">
        <v>0</v>
      </c>
      <c s="32">
        <f>ROUND(ROUND(L30,2)*ROUND(G30,3),2)</f>
      </c>
      <c s="36" t="s">
        <v>54</v>
      </c>
      <c>
        <f>(M30*21)/100</f>
      </c>
      <c t="s">
        <v>27</v>
      </c>
    </row>
    <row r="31" spans="1:5" ht="12.75">
      <c r="A31" s="35" t="s">
        <v>55</v>
      </c>
      <c r="E31" s="39" t="s">
        <v>56</v>
      </c>
    </row>
    <row r="32" spans="1:5" ht="12.75">
      <c r="A32" s="35" t="s">
        <v>57</v>
      </c>
      <c r="E32" s="40" t="s">
        <v>5</v>
      </c>
    </row>
    <row r="33" spans="1:5" ht="63.75">
      <c r="A33" t="s">
        <v>58</v>
      </c>
      <c r="E33" s="39" t="s">
        <v>135</v>
      </c>
    </row>
    <row r="34" spans="1:16" ht="12.75">
      <c r="A34" t="s">
        <v>49</v>
      </c>
      <c s="34" t="s">
        <v>79</v>
      </c>
      <c s="34" t="s">
        <v>136</v>
      </c>
      <c s="35" t="s">
        <v>5</v>
      </c>
      <c s="6" t="s">
        <v>137</v>
      </c>
      <c s="36" t="s">
        <v>138</v>
      </c>
      <c s="37">
        <v>0.863</v>
      </c>
      <c s="36">
        <v>0</v>
      </c>
      <c s="36">
        <f>ROUND(G34*H34,6)</f>
      </c>
      <c r="L34" s="38">
        <v>0</v>
      </c>
      <c s="32">
        <f>ROUND(ROUND(L34,2)*ROUND(G34,3),2)</f>
      </c>
      <c s="36" t="s">
        <v>54</v>
      </c>
      <c>
        <f>(M34*21)/100</f>
      </c>
      <c t="s">
        <v>27</v>
      </c>
    </row>
    <row r="35" spans="1:5" ht="12.75">
      <c r="A35" s="35" t="s">
        <v>55</v>
      </c>
      <c r="E35" s="39" t="s">
        <v>56</v>
      </c>
    </row>
    <row r="36" spans="1:5" ht="12.75">
      <c r="A36" s="35" t="s">
        <v>57</v>
      </c>
      <c r="E36" s="40" t="s">
        <v>5</v>
      </c>
    </row>
    <row r="37" spans="1:5" ht="89.25">
      <c r="A37" t="s">
        <v>58</v>
      </c>
      <c r="E37" s="39" t="s">
        <v>139</v>
      </c>
    </row>
    <row r="38" spans="1:16" ht="12.75">
      <c r="A38" t="s">
        <v>49</v>
      </c>
      <c s="34" t="s">
        <v>82</v>
      </c>
      <c s="34" t="s">
        <v>140</v>
      </c>
      <c s="35" t="s">
        <v>5</v>
      </c>
      <c s="6" t="s">
        <v>141</v>
      </c>
      <c s="36" t="s">
        <v>64</v>
      </c>
      <c s="37">
        <v>143.91</v>
      </c>
      <c s="36">
        <v>0</v>
      </c>
      <c s="36">
        <f>ROUND(G38*H38,6)</f>
      </c>
      <c r="L38" s="38">
        <v>0</v>
      </c>
      <c s="32">
        <f>ROUND(ROUND(L38,2)*ROUND(G38,3),2)</f>
      </c>
      <c s="36" t="s">
        <v>54</v>
      </c>
      <c>
        <f>(M38*21)/100</f>
      </c>
      <c t="s">
        <v>27</v>
      </c>
    </row>
    <row r="39" spans="1:5" ht="12.75">
      <c r="A39" s="35" t="s">
        <v>55</v>
      </c>
      <c r="E39" s="39" t="s">
        <v>56</v>
      </c>
    </row>
    <row r="40" spans="1:5" ht="12.75">
      <c r="A40" s="35" t="s">
        <v>57</v>
      </c>
      <c r="E40" s="40" t="s">
        <v>5</v>
      </c>
    </row>
    <row r="41" spans="1:5" ht="63.75">
      <c r="A41" t="s">
        <v>58</v>
      </c>
      <c r="E41" s="39" t="s">
        <v>142</v>
      </c>
    </row>
    <row r="42" spans="1:16" ht="12.75">
      <c r="A42" t="s">
        <v>49</v>
      </c>
      <c s="34" t="s">
        <v>87</v>
      </c>
      <c s="34" t="s">
        <v>143</v>
      </c>
      <c s="35" t="s">
        <v>5</v>
      </c>
      <c s="6" t="s">
        <v>144</v>
      </c>
      <c s="36" t="s">
        <v>64</v>
      </c>
      <c s="37">
        <v>85</v>
      </c>
      <c s="36">
        <v>0</v>
      </c>
      <c s="36">
        <f>ROUND(G42*H42,6)</f>
      </c>
      <c r="L42" s="38">
        <v>0</v>
      </c>
      <c s="32">
        <f>ROUND(ROUND(L42,2)*ROUND(G42,3),2)</f>
      </c>
      <c s="36" t="s">
        <v>54</v>
      </c>
      <c>
        <f>(M42*21)/100</f>
      </c>
      <c t="s">
        <v>27</v>
      </c>
    </row>
    <row r="43" spans="1:5" ht="12.75">
      <c r="A43" s="35" t="s">
        <v>55</v>
      </c>
      <c r="E43" s="39" t="s">
        <v>56</v>
      </c>
    </row>
    <row r="44" spans="1:5" ht="12.75">
      <c r="A44" s="35" t="s">
        <v>57</v>
      </c>
      <c r="E44" s="40" t="s">
        <v>5</v>
      </c>
    </row>
    <row r="45" spans="1:5" ht="89.25">
      <c r="A45" t="s">
        <v>58</v>
      </c>
      <c r="E45" s="39" t="s">
        <v>145</v>
      </c>
    </row>
    <row r="46" spans="1:16" ht="12.75">
      <c r="A46" t="s">
        <v>49</v>
      </c>
      <c s="34" t="s">
        <v>91</v>
      </c>
      <c s="34" t="s">
        <v>95</v>
      </c>
      <c s="35" t="s">
        <v>5</v>
      </c>
      <c s="6" t="s">
        <v>96</v>
      </c>
      <c s="36" t="s">
        <v>97</v>
      </c>
      <c s="37">
        <v>1</v>
      </c>
      <c s="36">
        <v>0</v>
      </c>
      <c s="36">
        <f>ROUND(G46*H46,6)</f>
      </c>
      <c r="L46" s="38">
        <v>0</v>
      </c>
      <c s="32">
        <f>ROUND(ROUND(L46,2)*ROUND(G46,3),2)</f>
      </c>
      <c s="36" t="s">
        <v>54</v>
      </c>
      <c>
        <f>(M46*21)/100</f>
      </c>
      <c t="s">
        <v>27</v>
      </c>
    </row>
    <row r="47" spans="1:5" ht="12.75">
      <c r="A47" s="35" t="s">
        <v>55</v>
      </c>
      <c r="E47" s="39" t="s">
        <v>56</v>
      </c>
    </row>
    <row r="48" spans="1:5" ht="12.75">
      <c r="A48" s="35" t="s">
        <v>57</v>
      </c>
      <c r="E48" s="40" t="s">
        <v>5</v>
      </c>
    </row>
    <row r="49" spans="1:5" ht="76.5">
      <c r="A49" t="s">
        <v>58</v>
      </c>
      <c r="E49" s="39" t="s">
        <v>146</v>
      </c>
    </row>
    <row r="50" spans="1:16" ht="12.75">
      <c r="A50" t="s">
        <v>49</v>
      </c>
      <c s="34" t="s">
        <v>94</v>
      </c>
      <c s="34" t="s">
        <v>147</v>
      </c>
      <c s="35" t="s">
        <v>5</v>
      </c>
      <c s="6" t="s">
        <v>148</v>
      </c>
      <c s="36" t="s">
        <v>64</v>
      </c>
      <c s="37">
        <v>85</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76.5">
      <c r="A53" t="s">
        <v>58</v>
      </c>
      <c r="E53" s="39" t="s">
        <v>149</v>
      </c>
    </row>
    <row r="54" spans="1:16" ht="12.75">
      <c r="A54" t="s">
        <v>49</v>
      </c>
      <c s="34" t="s">
        <v>98</v>
      </c>
      <c s="34" t="s">
        <v>150</v>
      </c>
      <c s="35" t="s">
        <v>5</v>
      </c>
      <c s="6" t="s">
        <v>151</v>
      </c>
      <c s="36" t="s">
        <v>73</v>
      </c>
      <c s="37">
        <v>4</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51">
      <c r="A57" t="s">
        <v>58</v>
      </c>
      <c r="E57" s="39" t="s">
        <v>152</v>
      </c>
    </row>
    <row r="58" spans="1:16" ht="12.75">
      <c r="A58" t="s">
        <v>49</v>
      </c>
      <c s="34" t="s">
        <v>101</v>
      </c>
      <c s="34" t="s">
        <v>153</v>
      </c>
      <c s="35" t="s">
        <v>5</v>
      </c>
      <c s="6" t="s">
        <v>154</v>
      </c>
      <c s="36" t="s">
        <v>73</v>
      </c>
      <c s="37">
        <v>4</v>
      </c>
      <c s="36">
        <v>0</v>
      </c>
      <c s="36">
        <f>ROUND(G58*H58,6)</f>
      </c>
      <c r="L58" s="38">
        <v>0</v>
      </c>
      <c s="32">
        <f>ROUND(ROUND(L58,2)*ROUND(G58,3),2)</f>
      </c>
      <c s="36" t="s">
        <v>54</v>
      </c>
      <c>
        <f>(M58*21)/100</f>
      </c>
      <c t="s">
        <v>27</v>
      </c>
    </row>
    <row r="59" spans="1:5" ht="12.75">
      <c r="A59" s="35" t="s">
        <v>55</v>
      </c>
      <c r="E59" s="39" t="s">
        <v>56</v>
      </c>
    </row>
    <row r="60" spans="1:5" ht="12.75">
      <c r="A60" s="35" t="s">
        <v>57</v>
      </c>
      <c r="E60" s="40" t="s">
        <v>5</v>
      </c>
    </row>
    <row r="61" spans="1:5" ht="76.5">
      <c r="A61" t="s">
        <v>58</v>
      </c>
      <c r="E61" s="39" t="s">
        <v>155</v>
      </c>
    </row>
    <row r="62" spans="1:16" ht="12.75">
      <c r="A62" t="s">
        <v>49</v>
      </c>
      <c s="34" t="s">
        <v>107</v>
      </c>
      <c s="34" t="s">
        <v>156</v>
      </c>
      <c s="35" t="s">
        <v>5</v>
      </c>
      <c s="6" t="s">
        <v>157</v>
      </c>
      <c s="36" t="s">
        <v>73</v>
      </c>
      <c s="37">
        <v>4</v>
      </c>
      <c s="36">
        <v>0</v>
      </c>
      <c s="36">
        <f>ROUND(G62*H62,6)</f>
      </c>
      <c r="L62" s="38">
        <v>0</v>
      </c>
      <c s="32">
        <f>ROUND(ROUND(L62,2)*ROUND(G62,3),2)</f>
      </c>
      <c s="36" t="s">
        <v>54</v>
      </c>
      <c>
        <f>(M62*21)/100</f>
      </c>
      <c t="s">
        <v>27</v>
      </c>
    </row>
    <row r="63" spans="1:5" ht="12.75">
      <c r="A63" s="35" t="s">
        <v>55</v>
      </c>
      <c r="E63" s="39" t="s">
        <v>5</v>
      </c>
    </row>
    <row r="64" spans="1:5" ht="12.75">
      <c r="A64" s="35" t="s">
        <v>57</v>
      </c>
      <c r="E64" s="40" t="s">
        <v>5</v>
      </c>
    </row>
    <row r="65" spans="1:5" ht="178.5">
      <c r="A65" t="s">
        <v>58</v>
      </c>
      <c r="E65" s="39" t="s">
        <v>158</v>
      </c>
    </row>
    <row r="66" spans="1:16" ht="12.75">
      <c r="A66" t="s">
        <v>49</v>
      </c>
      <c s="34" t="s">
        <v>159</v>
      </c>
      <c s="34" t="s">
        <v>160</v>
      </c>
      <c s="35" t="s">
        <v>5</v>
      </c>
      <c s="6" t="s">
        <v>161</v>
      </c>
      <c s="36" t="s">
        <v>73</v>
      </c>
      <c s="37">
        <v>4</v>
      </c>
      <c s="36">
        <v>0</v>
      </c>
      <c s="36">
        <f>ROUND(G66*H66,6)</f>
      </c>
      <c r="L66" s="38">
        <v>0</v>
      </c>
      <c s="32">
        <f>ROUND(ROUND(L66,2)*ROUND(G66,3),2)</f>
      </c>
      <c s="36" t="s">
        <v>54</v>
      </c>
      <c>
        <f>(M66*21)/100</f>
      </c>
      <c t="s">
        <v>27</v>
      </c>
    </row>
    <row r="67" spans="1:5" ht="12.75">
      <c r="A67" s="35" t="s">
        <v>55</v>
      </c>
      <c r="E67" s="39" t="s">
        <v>5</v>
      </c>
    </row>
    <row r="68" spans="1:5" ht="12.75">
      <c r="A68" s="35" t="s">
        <v>57</v>
      </c>
      <c r="E68" s="40" t="s">
        <v>5</v>
      </c>
    </row>
    <row r="69" spans="1:5" ht="127.5">
      <c r="A69" t="s">
        <v>58</v>
      </c>
      <c r="E69" s="39" t="s">
        <v>162</v>
      </c>
    </row>
    <row r="70" spans="1:16" ht="12.75">
      <c r="A70" t="s">
        <v>49</v>
      </c>
      <c s="34" t="s">
        <v>163</v>
      </c>
      <c s="34" t="s">
        <v>164</v>
      </c>
      <c s="35" t="s">
        <v>5</v>
      </c>
      <c s="6" t="s">
        <v>165</v>
      </c>
      <c s="36" t="s">
        <v>73</v>
      </c>
      <c s="37">
        <v>4</v>
      </c>
      <c s="36">
        <v>0</v>
      </c>
      <c s="36">
        <f>ROUND(G70*H70,6)</f>
      </c>
      <c r="L70" s="38">
        <v>0</v>
      </c>
      <c s="32">
        <f>ROUND(ROUND(L70,2)*ROUND(G70,3),2)</f>
      </c>
      <c s="36" t="s">
        <v>54</v>
      </c>
      <c>
        <f>(M70*21)/100</f>
      </c>
      <c t="s">
        <v>27</v>
      </c>
    </row>
    <row r="71" spans="1:5" ht="12.75">
      <c r="A71" s="35" t="s">
        <v>55</v>
      </c>
      <c r="E71" s="39" t="s">
        <v>56</v>
      </c>
    </row>
    <row r="72" spans="1:5" ht="12.75">
      <c r="A72" s="35" t="s">
        <v>57</v>
      </c>
      <c r="E72" s="40" t="s">
        <v>5</v>
      </c>
    </row>
    <row r="73" spans="1:5" ht="63.75">
      <c r="A73" t="s">
        <v>58</v>
      </c>
      <c r="E73" s="39" t="s">
        <v>166</v>
      </c>
    </row>
    <row r="74" spans="1:16" ht="12.75">
      <c r="A74" t="s">
        <v>49</v>
      </c>
      <c s="34" t="s">
        <v>167</v>
      </c>
      <c s="34" t="s">
        <v>168</v>
      </c>
      <c s="35" t="s">
        <v>5</v>
      </c>
      <c s="6" t="s">
        <v>169</v>
      </c>
      <c s="36" t="s">
        <v>73</v>
      </c>
      <c s="37">
        <v>2</v>
      </c>
      <c s="36">
        <v>0</v>
      </c>
      <c s="36">
        <f>ROUND(G74*H74,6)</f>
      </c>
      <c r="L74" s="38">
        <v>0</v>
      </c>
      <c s="32">
        <f>ROUND(ROUND(L74,2)*ROUND(G74,3),2)</f>
      </c>
      <c s="36" t="s">
        <v>54</v>
      </c>
      <c>
        <f>(M74*21)/100</f>
      </c>
      <c t="s">
        <v>27</v>
      </c>
    </row>
    <row r="75" spans="1:5" ht="12.75">
      <c r="A75" s="35" t="s">
        <v>55</v>
      </c>
      <c r="E75" s="39" t="s">
        <v>56</v>
      </c>
    </row>
    <row r="76" spans="1:5" ht="12.75">
      <c r="A76" s="35" t="s">
        <v>57</v>
      </c>
      <c r="E76" s="40" t="s">
        <v>5</v>
      </c>
    </row>
    <row r="77" spans="1:5" ht="63.75">
      <c r="A77" t="s">
        <v>58</v>
      </c>
      <c r="E77" s="39" t="s">
        <v>166</v>
      </c>
    </row>
    <row r="78" spans="1:16" ht="12.75">
      <c r="A78" t="s">
        <v>49</v>
      </c>
      <c s="34" t="s">
        <v>170</v>
      </c>
      <c s="34" t="s">
        <v>171</v>
      </c>
      <c s="35" t="s">
        <v>5</v>
      </c>
      <c s="6" t="s">
        <v>172</v>
      </c>
      <c s="36" t="s">
        <v>73</v>
      </c>
      <c s="37">
        <v>8</v>
      </c>
      <c s="36">
        <v>0</v>
      </c>
      <c s="36">
        <f>ROUND(G78*H78,6)</f>
      </c>
      <c r="L78" s="38">
        <v>0</v>
      </c>
      <c s="32">
        <f>ROUND(ROUND(L78,2)*ROUND(G78,3),2)</f>
      </c>
      <c s="36" t="s">
        <v>54</v>
      </c>
      <c>
        <f>(M78*21)/100</f>
      </c>
      <c t="s">
        <v>27</v>
      </c>
    </row>
    <row r="79" spans="1:5" ht="12.75">
      <c r="A79" s="35" t="s">
        <v>55</v>
      </c>
      <c r="E79" s="39" t="s">
        <v>56</v>
      </c>
    </row>
    <row r="80" spans="1:5" ht="12.75">
      <c r="A80" s="35" t="s">
        <v>57</v>
      </c>
      <c r="E80" s="40" t="s">
        <v>5</v>
      </c>
    </row>
    <row r="81" spans="1:5" ht="63.75">
      <c r="A81" t="s">
        <v>58</v>
      </c>
      <c r="E81" s="39" t="s">
        <v>166</v>
      </c>
    </row>
    <row r="82" spans="1:16" ht="12.75">
      <c r="A82" t="s">
        <v>49</v>
      </c>
      <c s="34" t="s">
        <v>173</v>
      </c>
      <c s="34" t="s">
        <v>174</v>
      </c>
      <c s="35" t="s">
        <v>5</v>
      </c>
      <c s="6" t="s">
        <v>175</v>
      </c>
      <c s="36" t="s">
        <v>73</v>
      </c>
      <c s="37">
        <v>12</v>
      </c>
      <c s="36">
        <v>0</v>
      </c>
      <c s="36">
        <f>ROUND(G82*H82,6)</f>
      </c>
      <c r="L82" s="38">
        <v>0</v>
      </c>
      <c s="32">
        <f>ROUND(ROUND(L82,2)*ROUND(G82,3),2)</f>
      </c>
      <c s="36" t="s">
        <v>54</v>
      </c>
      <c>
        <f>(M82*21)/100</f>
      </c>
      <c t="s">
        <v>27</v>
      </c>
    </row>
    <row r="83" spans="1:5" ht="12.75">
      <c r="A83" s="35" t="s">
        <v>55</v>
      </c>
      <c r="E83" s="39" t="s">
        <v>56</v>
      </c>
    </row>
    <row r="84" spans="1:5" ht="12.75">
      <c r="A84" s="35" t="s">
        <v>57</v>
      </c>
      <c r="E84" s="40" t="s">
        <v>5</v>
      </c>
    </row>
    <row r="85" spans="1:5" ht="89.25">
      <c r="A85" t="s">
        <v>58</v>
      </c>
      <c r="E85" s="39" t="s">
        <v>176</v>
      </c>
    </row>
    <row r="86" spans="1:16" ht="12.75">
      <c r="A86" t="s">
        <v>49</v>
      </c>
      <c s="34" t="s">
        <v>177</v>
      </c>
      <c s="34" t="s">
        <v>178</v>
      </c>
      <c s="35" t="s">
        <v>5</v>
      </c>
      <c s="6" t="s">
        <v>179</v>
      </c>
      <c s="36" t="s">
        <v>180</v>
      </c>
      <c s="37">
        <v>12</v>
      </c>
      <c s="36">
        <v>0</v>
      </c>
      <c s="36">
        <f>ROUND(G86*H86,6)</f>
      </c>
      <c r="L86" s="38">
        <v>0</v>
      </c>
      <c s="32">
        <f>ROUND(ROUND(L86,2)*ROUND(G86,3),2)</f>
      </c>
      <c s="36" t="s">
        <v>54</v>
      </c>
      <c>
        <f>(M86*21)/100</f>
      </c>
      <c t="s">
        <v>27</v>
      </c>
    </row>
    <row r="87" spans="1:5" ht="12.75">
      <c r="A87" s="35" t="s">
        <v>55</v>
      </c>
      <c r="E87" s="39" t="s">
        <v>5</v>
      </c>
    </row>
    <row r="88" spans="1:5" ht="12.75">
      <c r="A88" s="35" t="s">
        <v>57</v>
      </c>
      <c r="E88" s="40" t="s">
        <v>5</v>
      </c>
    </row>
    <row r="89" spans="1:5" ht="153">
      <c r="A89" t="s">
        <v>58</v>
      </c>
      <c r="E89" s="39" t="s">
        <v>181</v>
      </c>
    </row>
    <row r="90" spans="1:16" ht="12.75">
      <c r="A90" t="s">
        <v>49</v>
      </c>
      <c s="34" t="s">
        <v>182</v>
      </c>
      <c s="34" t="s">
        <v>183</v>
      </c>
      <c s="35" t="s">
        <v>5</v>
      </c>
      <c s="6" t="s">
        <v>184</v>
      </c>
      <c s="36" t="s">
        <v>73</v>
      </c>
      <c s="37">
        <v>5</v>
      </c>
      <c s="36">
        <v>0</v>
      </c>
      <c s="36">
        <f>ROUND(G90*H90,6)</f>
      </c>
      <c r="L90" s="38">
        <v>0</v>
      </c>
      <c s="32">
        <f>ROUND(ROUND(L90,2)*ROUND(G90,3),2)</f>
      </c>
      <c s="36" t="s">
        <v>54</v>
      </c>
      <c>
        <f>(M90*21)/100</f>
      </c>
      <c t="s">
        <v>27</v>
      </c>
    </row>
    <row r="91" spans="1:5" ht="12.75">
      <c r="A91" s="35" t="s">
        <v>55</v>
      </c>
      <c r="E91" s="39" t="s">
        <v>56</v>
      </c>
    </row>
    <row r="92" spans="1:5" ht="12.75">
      <c r="A92" s="35" t="s">
        <v>57</v>
      </c>
      <c r="E92" s="40" t="s">
        <v>5</v>
      </c>
    </row>
    <row r="93" spans="1:5" ht="38.25">
      <c r="A93" t="s">
        <v>58</v>
      </c>
      <c r="E93" s="39" t="s">
        <v>185</v>
      </c>
    </row>
    <row r="94" spans="1:16" ht="12.75">
      <c r="A94" t="s">
        <v>49</v>
      </c>
      <c s="34" t="s">
        <v>186</v>
      </c>
      <c s="34" t="s">
        <v>187</v>
      </c>
      <c s="35" t="s">
        <v>5</v>
      </c>
      <c s="6" t="s">
        <v>188</v>
      </c>
      <c s="36" t="s">
        <v>73</v>
      </c>
      <c s="37">
        <v>5</v>
      </c>
      <c s="36">
        <v>0</v>
      </c>
      <c s="36">
        <f>ROUND(G94*H94,6)</f>
      </c>
      <c r="L94" s="38">
        <v>0</v>
      </c>
      <c s="32">
        <f>ROUND(ROUND(L94,2)*ROUND(G94,3),2)</f>
      </c>
      <c s="36" t="s">
        <v>54</v>
      </c>
      <c>
        <f>(M94*21)/100</f>
      </c>
      <c t="s">
        <v>27</v>
      </c>
    </row>
    <row r="95" spans="1:5" ht="12.75">
      <c r="A95" s="35" t="s">
        <v>55</v>
      </c>
      <c r="E95" s="39" t="s">
        <v>56</v>
      </c>
    </row>
    <row r="96" spans="1:5" ht="12.75">
      <c r="A96" s="35" t="s">
        <v>57</v>
      </c>
      <c r="E96" s="40" t="s">
        <v>5</v>
      </c>
    </row>
    <row r="97" spans="1:5" ht="63.75">
      <c r="A97" t="s">
        <v>58</v>
      </c>
      <c r="E97" s="39" t="s">
        <v>189</v>
      </c>
    </row>
    <row r="98" spans="1:13" ht="12.75">
      <c r="A98" t="s">
        <v>46</v>
      </c>
      <c r="C98" s="31" t="s">
        <v>27</v>
      </c>
      <c r="E98" s="33" t="s">
        <v>106</v>
      </c>
      <c r="J98" s="32">
        <f>0</f>
      </c>
      <c s="32">
        <f>0</f>
      </c>
      <c s="32">
        <f>0+L99+L103+L107+L111</f>
      </c>
      <c s="32">
        <f>0+M99+M103+M107+M111</f>
      </c>
    </row>
    <row r="99" spans="1:16" ht="12.75">
      <c r="A99" t="s">
        <v>49</v>
      </c>
      <c s="34" t="s">
        <v>190</v>
      </c>
      <c s="34" t="s">
        <v>191</v>
      </c>
      <c s="35" t="s">
        <v>192</v>
      </c>
      <c s="6" t="s">
        <v>193</v>
      </c>
      <c s="36" t="s">
        <v>111</v>
      </c>
      <c s="37">
        <v>0.01</v>
      </c>
      <c s="36">
        <v>0</v>
      </c>
      <c s="36">
        <f>ROUND(G99*H99,6)</f>
      </c>
      <c r="L99" s="38">
        <v>0</v>
      </c>
      <c s="32">
        <f>ROUND(ROUND(L99,2)*ROUND(G99,3),2)</f>
      </c>
      <c s="36" t="s">
        <v>104</v>
      </c>
      <c>
        <f>(M99*21)/100</f>
      </c>
      <c t="s">
        <v>27</v>
      </c>
    </row>
    <row r="100" spans="1:5" ht="25.5">
      <c r="A100" s="35" t="s">
        <v>55</v>
      </c>
      <c r="E100" s="39" t="s">
        <v>112</v>
      </c>
    </row>
    <row r="101" spans="1:5" ht="12.75">
      <c r="A101" s="35" t="s">
        <v>57</v>
      </c>
      <c r="E101" s="40" t="s">
        <v>194</v>
      </c>
    </row>
    <row r="102" spans="1:5" ht="127.5">
      <c r="A102" t="s">
        <v>58</v>
      </c>
      <c r="E102" s="39" t="s">
        <v>195</v>
      </c>
    </row>
    <row r="103" spans="1:16" ht="25.5">
      <c r="A103" t="s">
        <v>49</v>
      </c>
      <c s="34" t="s">
        <v>196</v>
      </c>
      <c s="34" t="s">
        <v>108</v>
      </c>
      <c s="35" t="s">
        <v>109</v>
      </c>
      <c s="6" t="s">
        <v>110</v>
      </c>
      <c s="36" t="s">
        <v>111</v>
      </c>
      <c s="37">
        <v>7</v>
      </c>
      <c s="36">
        <v>0</v>
      </c>
      <c s="36">
        <f>ROUND(G103*H103,6)</f>
      </c>
      <c r="L103" s="38">
        <v>0</v>
      </c>
      <c s="32">
        <f>ROUND(ROUND(L103,2)*ROUND(G103,3),2)</f>
      </c>
      <c s="36" t="s">
        <v>104</v>
      </c>
      <c>
        <f>(M103*21)/100</f>
      </c>
      <c t="s">
        <v>27</v>
      </c>
    </row>
    <row r="104" spans="1:5" ht="25.5">
      <c r="A104" s="35" t="s">
        <v>55</v>
      </c>
      <c r="E104" s="39" t="s">
        <v>112</v>
      </c>
    </row>
    <row r="105" spans="1:5" ht="12.75">
      <c r="A105" s="35" t="s">
        <v>57</v>
      </c>
      <c r="E105" s="40" t="s">
        <v>197</v>
      </c>
    </row>
    <row r="106" spans="1:5" ht="165.75">
      <c r="A106" t="s">
        <v>58</v>
      </c>
      <c r="E106" s="39" t="s">
        <v>114</v>
      </c>
    </row>
    <row r="107" spans="1:16" ht="25.5">
      <c r="A107" t="s">
        <v>49</v>
      </c>
      <c s="34" t="s">
        <v>198</v>
      </c>
      <c s="34" t="s">
        <v>199</v>
      </c>
      <c s="35" t="s">
        <v>200</v>
      </c>
      <c s="6" t="s">
        <v>201</v>
      </c>
      <c s="36" t="s">
        <v>111</v>
      </c>
      <c s="37">
        <v>0.05</v>
      </c>
      <c s="36">
        <v>0</v>
      </c>
      <c s="36">
        <f>ROUND(G107*H107,6)</f>
      </c>
      <c r="L107" s="38">
        <v>0</v>
      </c>
      <c s="32">
        <f>ROUND(ROUND(L107,2)*ROUND(G107,3),2)</f>
      </c>
      <c s="36" t="s">
        <v>104</v>
      </c>
      <c>
        <f>(M107*21)/100</f>
      </c>
      <c t="s">
        <v>27</v>
      </c>
    </row>
    <row r="108" spans="1:5" ht="25.5">
      <c r="A108" s="35" t="s">
        <v>55</v>
      </c>
      <c r="E108" s="39" t="s">
        <v>112</v>
      </c>
    </row>
    <row r="109" spans="1:5" ht="12.75">
      <c r="A109" s="35" t="s">
        <v>57</v>
      </c>
      <c r="E109" s="40" t="s">
        <v>202</v>
      </c>
    </row>
    <row r="110" spans="1:5" ht="267.75">
      <c r="A110" t="s">
        <v>58</v>
      </c>
      <c r="E110" s="39" t="s">
        <v>203</v>
      </c>
    </row>
    <row r="111" spans="1:16" ht="25.5">
      <c r="A111" t="s">
        <v>49</v>
      </c>
      <c s="34" t="s">
        <v>204</v>
      </c>
      <c s="34" t="s">
        <v>205</v>
      </c>
      <c s="35" t="s">
        <v>206</v>
      </c>
      <c s="6" t="s">
        <v>207</v>
      </c>
      <c s="36" t="s">
        <v>111</v>
      </c>
      <c s="37">
        <v>0.3</v>
      </c>
      <c s="36">
        <v>0</v>
      </c>
      <c s="36">
        <f>ROUND(G111*H111,6)</f>
      </c>
      <c r="L111" s="38">
        <v>0</v>
      </c>
      <c s="32">
        <f>ROUND(ROUND(L111,2)*ROUND(G111,3),2)</f>
      </c>
      <c s="36" t="s">
        <v>104</v>
      </c>
      <c>
        <f>(M111*21)/100</f>
      </c>
      <c t="s">
        <v>27</v>
      </c>
    </row>
    <row r="112" spans="1:5" ht="25.5">
      <c r="A112" s="35" t="s">
        <v>55</v>
      </c>
      <c r="E112" s="39" t="s">
        <v>112</v>
      </c>
    </row>
    <row r="113" spans="1:5" ht="12.75">
      <c r="A113" s="35" t="s">
        <v>57</v>
      </c>
      <c r="E113" s="40" t="s">
        <v>208</v>
      </c>
    </row>
    <row r="114" spans="1:5" ht="267.75">
      <c r="A114" t="s">
        <v>58</v>
      </c>
      <c r="E114" s="39" t="s">
        <v>209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3691</v>
      </c>
      <c s="41">
        <f>Rekapitulace!C50</f>
      </c>
      <c s="20" t="s">
        <v>0</v>
      </c>
      <c t="s">
        <v>23</v>
      </c>
      <c t="s">
        <v>27</v>
      </c>
    </row>
    <row r="4" spans="1:16" ht="32" customHeight="1">
      <c r="A4" s="24" t="s">
        <v>20</v>
      </c>
      <c s="25" t="s">
        <v>28</v>
      </c>
      <c s="27" t="s">
        <v>3691</v>
      </c>
      <c r="E4" s="26" t="s">
        <v>542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COUNTIFS(L8:L30,"=0",A8:A30,"P")+COUNTIFS(L8:L30,"",A8:A30,"P")+SUM(Q8:Q30)</f>
      </c>
    </row>
    <row r="8" spans="1:13" ht="12.75">
      <c r="A8" t="s">
        <v>44</v>
      </c>
      <c r="C8" s="28" t="s">
        <v>3691</v>
      </c>
      <c r="E8" s="30" t="s">
        <v>542</v>
      </c>
      <c r="J8" s="29">
        <f>0+J9</f>
      </c>
      <c s="29">
        <f>0+K9</f>
      </c>
      <c s="29">
        <f>0+L9</f>
      </c>
      <c s="29">
        <f>0+M9</f>
      </c>
    </row>
    <row r="9" spans="1:13" ht="12.75">
      <c r="A9" t="s">
        <v>46</v>
      </c>
      <c r="C9" s="31" t="s">
        <v>936</v>
      </c>
      <c r="E9" s="33" t="s">
        <v>1084</v>
      </c>
      <c r="J9" s="32">
        <f>0</f>
      </c>
      <c s="32">
        <f>0</f>
      </c>
      <c s="32">
        <f>0+L10+L14+L18+L22+L26+L30</f>
      </c>
      <c s="32">
        <f>0+M10+M14+M18+M22+M26+M30</f>
      </c>
    </row>
    <row r="10" spans="1:16" ht="12.75">
      <c r="A10" t="s">
        <v>49</v>
      </c>
      <c s="34" t="s">
        <v>50</v>
      </c>
      <c s="34" t="s">
        <v>3693</v>
      </c>
      <c s="35" t="s">
        <v>5</v>
      </c>
      <c s="6" t="s">
        <v>3694</v>
      </c>
      <c s="36" t="s">
        <v>830</v>
      </c>
      <c s="37">
        <v>1</v>
      </c>
      <c s="36">
        <v>0</v>
      </c>
      <c s="36">
        <f>ROUND(G10*H10,6)</f>
      </c>
      <c r="L10" s="38">
        <v>0</v>
      </c>
      <c s="32">
        <f>ROUND(ROUND(L10,2)*ROUND(G10,3),2)</f>
      </c>
      <c s="36" t="s">
        <v>104</v>
      </c>
      <c>
        <f>(M10*21)/100</f>
      </c>
      <c t="s">
        <v>27</v>
      </c>
    </row>
    <row r="11" spans="1:5" ht="12.75">
      <c r="A11" s="35" t="s">
        <v>55</v>
      </c>
      <c r="E11" s="39" t="s">
        <v>3695</v>
      </c>
    </row>
    <row r="12" spans="1:5" ht="51">
      <c r="A12" s="35" t="s">
        <v>57</v>
      </c>
      <c r="E12" s="40" t="s">
        <v>3696</v>
      </c>
    </row>
    <row r="13" spans="1:5" ht="89.25">
      <c r="A13" t="s">
        <v>58</v>
      </c>
      <c r="E13" s="39" t="s">
        <v>3697</v>
      </c>
    </row>
    <row r="14" spans="1:16" ht="12.75">
      <c r="A14" t="s">
        <v>49</v>
      </c>
      <c s="34" t="s">
        <v>27</v>
      </c>
      <c s="34" t="s">
        <v>3698</v>
      </c>
      <c s="35" t="s">
        <v>5</v>
      </c>
      <c s="6" t="s">
        <v>3699</v>
      </c>
      <c s="36" t="s">
        <v>830</v>
      </c>
      <c s="37">
        <v>1</v>
      </c>
      <c s="36">
        <v>0</v>
      </c>
      <c s="36">
        <f>ROUND(G14*H14,6)</f>
      </c>
      <c r="L14" s="38">
        <v>0</v>
      </c>
      <c s="32">
        <f>ROUND(ROUND(L14,2)*ROUND(G14,3),2)</f>
      </c>
      <c s="36" t="s">
        <v>104</v>
      </c>
      <c>
        <f>(M14*21)/100</f>
      </c>
      <c t="s">
        <v>27</v>
      </c>
    </row>
    <row r="15" spans="1:5" ht="12.75">
      <c r="A15" s="35" t="s">
        <v>55</v>
      </c>
      <c r="E15" s="39" t="s">
        <v>5</v>
      </c>
    </row>
    <row r="16" spans="1:5" ht="12.75">
      <c r="A16" s="35" t="s">
        <v>57</v>
      </c>
      <c r="E16" s="40" t="s">
        <v>831</v>
      </c>
    </row>
    <row r="17" spans="1:5" ht="114.75">
      <c r="A17" t="s">
        <v>58</v>
      </c>
      <c r="E17" s="39" t="s">
        <v>3700</v>
      </c>
    </row>
    <row r="18" spans="1:16" ht="12.75">
      <c r="A18" t="s">
        <v>49</v>
      </c>
      <c s="34" t="s">
        <v>26</v>
      </c>
      <c s="34" t="s">
        <v>3701</v>
      </c>
      <c s="35" t="s">
        <v>5</v>
      </c>
      <c s="6" t="s">
        <v>3702</v>
      </c>
      <c s="36" t="s">
        <v>830</v>
      </c>
      <c s="37">
        <v>1</v>
      </c>
      <c s="36">
        <v>0</v>
      </c>
      <c s="36">
        <f>ROUND(G18*H18,6)</f>
      </c>
      <c r="L18" s="38">
        <v>0</v>
      </c>
      <c s="32">
        <f>ROUND(ROUND(L18,2)*ROUND(G18,3),2)</f>
      </c>
      <c s="36" t="s">
        <v>104</v>
      </c>
      <c>
        <f>(M18*21)/100</f>
      </c>
      <c t="s">
        <v>27</v>
      </c>
    </row>
    <row r="19" spans="1:5" ht="12.75">
      <c r="A19" s="35" t="s">
        <v>55</v>
      </c>
      <c r="E19" s="39" t="s">
        <v>5</v>
      </c>
    </row>
    <row r="20" spans="1:5" ht="12.75">
      <c r="A20" s="35" t="s">
        <v>57</v>
      </c>
      <c r="E20" s="40" t="s">
        <v>831</v>
      </c>
    </row>
    <row r="21" spans="1:5" ht="127.5">
      <c r="A21" t="s">
        <v>58</v>
      </c>
      <c r="E21" s="39" t="s">
        <v>3703</v>
      </c>
    </row>
    <row r="22" spans="1:16" ht="12.75">
      <c r="A22" t="s">
        <v>49</v>
      </c>
      <c s="34" t="s">
        <v>66</v>
      </c>
      <c s="34" t="s">
        <v>3704</v>
      </c>
      <c s="35" t="s">
        <v>5</v>
      </c>
      <c s="6" t="s">
        <v>3705</v>
      </c>
      <c s="36" t="s">
        <v>830</v>
      </c>
      <c s="37">
        <v>1</v>
      </c>
      <c s="36">
        <v>0</v>
      </c>
      <c s="36">
        <f>ROUND(G22*H22,6)</f>
      </c>
      <c r="L22" s="38">
        <v>0</v>
      </c>
      <c s="32">
        <f>ROUND(ROUND(L22,2)*ROUND(G22,3),2)</f>
      </c>
      <c s="36" t="s">
        <v>104</v>
      </c>
      <c>
        <f>(M22*21)/100</f>
      </c>
      <c t="s">
        <v>27</v>
      </c>
    </row>
    <row r="23" spans="1:5" ht="12.75">
      <c r="A23" s="35" t="s">
        <v>55</v>
      </c>
      <c r="E23" s="39" t="s">
        <v>5</v>
      </c>
    </row>
    <row r="24" spans="1:5" ht="25.5">
      <c r="A24" s="35" t="s">
        <v>57</v>
      </c>
      <c r="E24" s="40" t="s">
        <v>3706</v>
      </c>
    </row>
    <row r="25" spans="1:5" ht="63.75">
      <c r="A25" t="s">
        <v>58</v>
      </c>
      <c r="E25" s="39" t="s">
        <v>3707</v>
      </c>
    </row>
    <row r="26" spans="1:16" ht="12.75">
      <c r="A26" t="s">
        <v>49</v>
      </c>
      <c s="34" t="s">
        <v>70</v>
      </c>
      <c s="34" t="s">
        <v>3708</v>
      </c>
      <c s="35" t="s">
        <v>5</v>
      </c>
      <c s="6" t="s">
        <v>3709</v>
      </c>
      <c s="36" t="s">
        <v>830</v>
      </c>
      <c s="37">
        <v>1</v>
      </c>
      <c s="36">
        <v>0</v>
      </c>
      <c s="36">
        <f>ROUND(G26*H26,6)</f>
      </c>
      <c r="L26" s="38">
        <v>0</v>
      </c>
      <c s="32">
        <f>ROUND(ROUND(L26,2)*ROUND(G26,3),2)</f>
      </c>
      <c s="36" t="s">
        <v>104</v>
      </c>
      <c>
        <f>(M26*21)/100</f>
      </c>
      <c t="s">
        <v>27</v>
      </c>
    </row>
    <row r="27" spans="1:5" ht="12.75">
      <c r="A27" s="35" t="s">
        <v>55</v>
      </c>
      <c r="E27" s="39" t="s">
        <v>5</v>
      </c>
    </row>
    <row r="28" spans="1:5" ht="12.75">
      <c r="A28" s="35" t="s">
        <v>57</v>
      </c>
      <c r="E28" s="40" t="s">
        <v>831</v>
      </c>
    </row>
    <row r="29" spans="1:5" ht="89.25">
      <c r="A29" t="s">
        <v>58</v>
      </c>
      <c r="E29" s="39" t="s">
        <v>3710</v>
      </c>
    </row>
    <row r="30" spans="1:16" ht="12.75">
      <c r="A30" t="s">
        <v>49</v>
      </c>
      <c s="34" t="s">
        <v>76</v>
      </c>
      <c s="34" t="s">
        <v>3711</v>
      </c>
      <c s="35" t="s">
        <v>5</v>
      </c>
      <c s="6" t="s">
        <v>3712</v>
      </c>
      <c s="36" t="s">
        <v>830</v>
      </c>
      <c s="37">
        <v>1</v>
      </c>
      <c s="36">
        <v>0</v>
      </c>
      <c s="36">
        <f>ROUND(G30*H30,6)</f>
      </c>
      <c r="L30" s="38">
        <v>0</v>
      </c>
      <c s="32">
        <f>ROUND(ROUND(L30,2)*ROUND(G30,3),2)</f>
      </c>
      <c s="36" t="s">
        <v>104</v>
      </c>
      <c>
        <f>(M30*21)/100</f>
      </c>
      <c t="s">
        <v>27</v>
      </c>
    </row>
    <row r="31" spans="1:5" ht="12.75">
      <c r="A31" s="35" t="s">
        <v>55</v>
      </c>
      <c r="E31" s="39" t="s">
        <v>5</v>
      </c>
    </row>
    <row r="32" spans="1:5" ht="12.75">
      <c r="A32" s="35" t="s">
        <v>57</v>
      </c>
      <c r="E32" s="40" t="s">
        <v>831</v>
      </c>
    </row>
    <row r="33" spans="1:5" ht="12.75">
      <c r="A33" t="s">
        <v>58</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212</v>
      </c>
      <c r="E8" s="30" t="s">
        <v>211</v>
      </c>
      <c r="J8" s="29">
        <f>0+J9</f>
      </c>
      <c s="29">
        <f>0+K9</f>
      </c>
      <c s="29">
        <f>0+L9</f>
      </c>
      <c s="29">
        <f>0+M9</f>
      </c>
    </row>
    <row r="9" spans="1:13" ht="12.75">
      <c r="A9" t="s">
        <v>46</v>
      </c>
      <c r="C9" s="31" t="s">
        <v>47</v>
      </c>
      <c r="E9" s="33" t="s">
        <v>48</v>
      </c>
      <c r="J9" s="32">
        <f>0</f>
      </c>
      <c s="32">
        <f>0</f>
      </c>
      <c s="32">
        <f>0+L10+L14+L18+L22+L26+L30+L34+L38+L42+L46+L50+L54+L58+L62+L66+L70+L74+L78</f>
      </c>
      <c s="32">
        <f>0+M10+M14+M18+M22+M26+M30+M34+M38+M42+M46+M50+M54+M58+M62+M66+M70+M74+M78</f>
      </c>
    </row>
    <row r="10" spans="1:16" ht="12.75">
      <c r="A10" t="s">
        <v>49</v>
      </c>
      <c s="34" t="s">
        <v>50</v>
      </c>
      <c s="34" t="s">
        <v>51</v>
      </c>
      <c s="35" t="s">
        <v>5</v>
      </c>
      <c s="6" t="s">
        <v>52</v>
      </c>
      <c s="36" t="s">
        <v>53</v>
      </c>
      <c s="37">
        <v>86</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12.75">
      <c r="A13" t="s">
        <v>58</v>
      </c>
      <c r="E13" s="39" t="s">
        <v>59</v>
      </c>
    </row>
    <row r="14" spans="1:16" ht="12.75">
      <c r="A14" t="s">
        <v>49</v>
      </c>
      <c s="34" t="s">
        <v>27</v>
      </c>
      <c s="34" t="s">
        <v>213</v>
      </c>
      <c s="35" t="s">
        <v>5</v>
      </c>
      <c s="6" t="s">
        <v>214</v>
      </c>
      <c s="36" t="s">
        <v>64</v>
      </c>
      <c s="37">
        <v>144</v>
      </c>
      <c s="36">
        <v>0</v>
      </c>
      <c s="36">
        <f>ROUND(G14*H14,6)</f>
      </c>
      <c r="L14" s="38">
        <v>0</v>
      </c>
      <c s="32">
        <f>ROUND(ROUND(L14,2)*ROUND(G14,3),2)</f>
      </c>
      <c s="36" t="s">
        <v>54</v>
      </c>
      <c>
        <f>(M14*21)/100</f>
      </c>
      <c t="s">
        <v>27</v>
      </c>
    </row>
    <row r="15" spans="1:5" ht="12.75">
      <c r="A15" s="35" t="s">
        <v>55</v>
      </c>
      <c r="E15" s="39" t="s">
        <v>214</v>
      </c>
    </row>
    <row r="16" spans="1:5" ht="12.75">
      <c r="A16" s="35" t="s">
        <v>57</v>
      </c>
      <c r="E16" s="40" t="s">
        <v>5</v>
      </c>
    </row>
    <row r="17" spans="1:5" ht="25.5">
      <c r="A17" t="s">
        <v>58</v>
      </c>
      <c r="E17" s="39" t="s">
        <v>215</v>
      </c>
    </row>
    <row r="18" spans="1:16" ht="12.75">
      <c r="A18" t="s">
        <v>49</v>
      </c>
      <c s="34" t="s">
        <v>26</v>
      </c>
      <c s="34" t="s">
        <v>62</v>
      </c>
      <c s="35" t="s">
        <v>5</v>
      </c>
      <c s="6" t="s">
        <v>63</v>
      </c>
      <c s="36" t="s">
        <v>64</v>
      </c>
      <c s="37">
        <v>72</v>
      </c>
      <c s="36">
        <v>0</v>
      </c>
      <c s="36">
        <f>ROUND(G18*H18,6)</f>
      </c>
      <c r="L18" s="38">
        <v>0</v>
      </c>
      <c s="32">
        <f>ROUND(ROUND(L18,2)*ROUND(G18,3),2)</f>
      </c>
      <c s="36" t="s">
        <v>54</v>
      </c>
      <c>
        <f>(M18*21)/100</f>
      </c>
      <c t="s">
        <v>27</v>
      </c>
    </row>
    <row r="19" spans="1:5" ht="12.75">
      <c r="A19" s="35" t="s">
        <v>55</v>
      </c>
      <c r="E19" s="39" t="s">
        <v>56</v>
      </c>
    </row>
    <row r="20" spans="1:5" ht="12.75">
      <c r="A20" s="35" t="s">
        <v>57</v>
      </c>
      <c r="E20" s="40" t="s">
        <v>5</v>
      </c>
    </row>
    <row r="21" spans="1:5" ht="12.75">
      <c r="A21" t="s">
        <v>58</v>
      </c>
      <c r="E21" s="39" t="s">
        <v>59</v>
      </c>
    </row>
    <row r="22" spans="1:16" ht="25.5">
      <c r="A22" t="s">
        <v>49</v>
      </c>
      <c s="34" t="s">
        <v>66</v>
      </c>
      <c s="34" t="s">
        <v>216</v>
      </c>
      <c s="35" t="s">
        <v>5</v>
      </c>
      <c s="6" t="s">
        <v>217</v>
      </c>
      <c s="36" t="s">
        <v>64</v>
      </c>
      <c s="37">
        <v>72</v>
      </c>
      <c s="36">
        <v>0</v>
      </c>
      <c s="36">
        <f>ROUND(G22*H22,6)</f>
      </c>
      <c r="L22" s="38">
        <v>0</v>
      </c>
      <c s="32">
        <f>ROUND(ROUND(L22,2)*ROUND(G22,3),2)</f>
      </c>
      <c s="36" t="s">
        <v>54</v>
      </c>
      <c>
        <f>(M22*21)/100</f>
      </c>
      <c t="s">
        <v>27</v>
      </c>
    </row>
    <row r="23" spans="1:5" ht="12.75">
      <c r="A23" s="35" t="s">
        <v>55</v>
      </c>
      <c r="E23" s="39" t="s">
        <v>56</v>
      </c>
    </row>
    <row r="24" spans="1:5" ht="12.75">
      <c r="A24" s="35" t="s">
        <v>57</v>
      </c>
      <c r="E24" s="40" t="s">
        <v>5</v>
      </c>
    </row>
    <row r="25" spans="1:5" ht="12.75">
      <c r="A25" t="s">
        <v>58</v>
      </c>
      <c r="E25" s="39" t="s">
        <v>59</v>
      </c>
    </row>
    <row r="26" spans="1:16" ht="12.75">
      <c r="A26" t="s">
        <v>49</v>
      </c>
      <c s="34" t="s">
        <v>70</v>
      </c>
      <c s="34" t="s">
        <v>67</v>
      </c>
      <c s="35" t="s">
        <v>5</v>
      </c>
      <c s="6" t="s">
        <v>68</v>
      </c>
      <c s="36" t="s">
        <v>69</v>
      </c>
      <c s="37">
        <v>6</v>
      </c>
      <c s="36">
        <v>0</v>
      </c>
      <c s="36">
        <f>ROUND(G26*H26,6)</f>
      </c>
      <c r="L26" s="38">
        <v>0</v>
      </c>
      <c s="32">
        <f>ROUND(ROUND(L26,2)*ROUND(G26,3),2)</f>
      </c>
      <c s="36" t="s">
        <v>54</v>
      </c>
      <c>
        <f>(M26*21)/100</f>
      </c>
      <c t="s">
        <v>27</v>
      </c>
    </row>
    <row r="27" spans="1:5" ht="12.75">
      <c r="A27" s="35" t="s">
        <v>55</v>
      </c>
      <c r="E27" s="39" t="s">
        <v>56</v>
      </c>
    </row>
    <row r="28" spans="1:5" ht="12.75">
      <c r="A28" s="35" t="s">
        <v>57</v>
      </c>
      <c r="E28" s="40" t="s">
        <v>5</v>
      </c>
    </row>
    <row r="29" spans="1:5" ht="76.5">
      <c r="A29" t="s">
        <v>58</v>
      </c>
      <c r="E29" s="39" t="s">
        <v>218</v>
      </c>
    </row>
    <row r="30" spans="1:16" ht="12.75">
      <c r="A30" t="s">
        <v>49</v>
      </c>
      <c s="34" t="s">
        <v>76</v>
      </c>
      <c s="34" t="s">
        <v>71</v>
      </c>
      <c s="35" t="s">
        <v>5</v>
      </c>
      <c s="6" t="s">
        <v>72</v>
      </c>
      <c s="36" t="s">
        <v>73</v>
      </c>
      <c s="37">
        <v>1</v>
      </c>
      <c s="36">
        <v>0</v>
      </c>
      <c s="36">
        <f>ROUND(G30*H30,6)</f>
      </c>
      <c r="L30" s="38">
        <v>0</v>
      </c>
      <c s="32">
        <f>ROUND(ROUND(L30,2)*ROUND(G30,3),2)</f>
      </c>
      <c s="36" t="s">
        <v>54</v>
      </c>
      <c>
        <f>(M30*21)/100</f>
      </c>
      <c t="s">
        <v>27</v>
      </c>
    </row>
    <row r="31" spans="1:5" ht="12.75">
      <c r="A31" s="35" t="s">
        <v>55</v>
      </c>
      <c r="E31" s="39" t="s">
        <v>74</v>
      </c>
    </row>
    <row r="32" spans="1:5" ht="12.75">
      <c r="A32" s="35" t="s">
        <v>57</v>
      </c>
      <c r="E32" s="40" t="s">
        <v>5</v>
      </c>
    </row>
    <row r="33" spans="1:5" ht="25.5">
      <c r="A33" t="s">
        <v>58</v>
      </c>
      <c r="E33" s="39" t="s">
        <v>75</v>
      </c>
    </row>
    <row r="34" spans="1:16" ht="25.5">
      <c r="A34" t="s">
        <v>49</v>
      </c>
      <c s="34" t="s">
        <v>79</v>
      </c>
      <c s="34" t="s">
        <v>77</v>
      </c>
      <c s="35" t="s">
        <v>5</v>
      </c>
      <c s="6" t="s">
        <v>78</v>
      </c>
      <c s="36" t="s">
        <v>73</v>
      </c>
      <c s="37">
        <v>1</v>
      </c>
      <c s="36">
        <v>0</v>
      </c>
      <c s="36">
        <f>ROUND(G34*H34,6)</f>
      </c>
      <c r="L34" s="38">
        <v>0</v>
      </c>
      <c s="32">
        <f>ROUND(ROUND(L34,2)*ROUND(G34,3),2)</f>
      </c>
      <c s="36" t="s">
        <v>54</v>
      </c>
      <c>
        <f>(M34*21)/100</f>
      </c>
      <c t="s">
        <v>27</v>
      </c>
    </row>
    <row r="35" spans="1:5" ht="25.5">
      <c r="A35" s="35" t="s">
        <v>55</v>
      </c>
      <c r="E35" s="39" t="s">
        <v>78</v>
      </c>
    </row>
    <row r="36" spans="1:5" ht="12.75">
      <c r="A36" s="35" t="s">
        <v>57</v>
      </c>
      <c r="E36" s="40" t="s">
        <v>5</v>
      </c>
    </row>
    <row r="37" spans="1:5" ht="25.5">
      <c r="A37" t="s">
        <v>58</v>
      </c>
      <c r="E37" s="39" t="s">
        <v>75</v>
      </c>
    </row>
    <row r="38" spans="1:16" ht="12.75">
      <c r="A38" t="s">
        <v>49</v>
      </c>
      <c s="34" t="s">
        <v>82</v>
      </c>
      <c s="34" t="s">
        <v>83</v>
      </c>
      <c s="35" t="s">
        <v>5</v>
      </c>
      <c s="6" t="s">
        <v>84</v>
      </c>
      <c s="36" t="s">
        <v>85</v>
      </c>
      <c s="37">
        <v>24</v>
      </c>
      <c s="36">
        <v>0</v>
      </c>
      <c s="36">
        <f>ROUND(G38*H38,6)</f>
      </c>
      <c r="L38" s="38">
        <v>0</v>
      </c>
      <c s="32">
        <f>ROUND(ROUND(L38,2)*ROUND(G38,3),2)</f>
      </c>
      <c s="36" t="s">
        <v>54</v>
      </c>
      <c>
        <f>(M38*21)/100</f>
      </c>
      <c t="s">
        <v>27</v>
      </c>
    </row>
    <row r="39" spans="1:5" ht="12.75">
      <c r="A39" s="35" t="s">
        <v>55</v>
      </c>
      <c r="E39" s="39" t="s">
        <v>84</v>
      </c>
    </row>
    <row r="40" spans="1:5" ht="12.75">
      <c r="A40" s="35" t="s">
        <v>57</v>
      </c>
      <c r="E40" s="40" t="s">
        <v>5</v>
      </c>
    </row>
    <row r="41" spans="1:5" ht="25.5">
      <c r="A41" t="s">
        <v>58</v>
      </c>
      <c r="E41" s="39" t="s">
        <v>86</v>
      </c>
    </row>
    <row r="42" spans="1:16" ht="12.75">
      <c r="A42" t="s">
        <v>49</v>
      </c>
      <c s="34" t="s">
        <v>87</v>
      </c>
      <c s="34" t="s">
        <v>219</v>
      </c>
      <c s="35" t="s">
        <v>5</v>
      </c>
      <c s="6" t="s">
        <v>220</v>
      </c>
      <c s="36" t="s">
        <v>64</v>
      </c>
      <c s="37">
        <v>216</v>
      </c>
      <c s="36">
        <v>0</v>
      </c>
      <c s="36">
        <f>ROUND(G42*H42,6)</f>
      </c>
      <c r="L42" s="38">
        <v>0</v>
      </c>
      <c s="32">
        <f>ROUND(ROUND(L42,2)*ROUND(G42,3),2)</f>
      </c>
      <c s="36" t="s">
        <v>54</v>
      </c>
      <c>
        <f>(M42*21)/100</f>
      </c>
      <c t="s">
        <v>27</v>
      </c>
    </row>
    <row r="43" spans="1:5" ht="12.75">
      <c r="A43" s="35" t="s">
        <v>55</v>
      </c>
      <c r="E43" s="39" t="s">
        <v>220</v>
      </c>
    </row>
    <row r="44" spans="1:5" ht="12.75">
      <c r="A44" s="35" t="s">
        <v>57</v>
      </c>
      <c r="E44" s="40" t="s">
        <v>5</v>
      </c>
    </row>
    <row r="45" spans="1:5" ht="25.5">
      <c r="A45" t="s">
        <v>58</v>
      </c>
      <c r="E45" s="39" t="s">
        <v>221</v>
      </c>
    </row>
    <row r="46" spans="1:16" ht="12.75">
      <c r="A46" t="s">
        <v>49</v>
      </c>
      <c s="34" t="s">
        <v>91</v>
      </c>
      <c s="34" t="s">
        <v>88</v>
      </c>
      <c s="35" t="s">
        <v>5</v>
      </c>
      <c s="6" t="s">
        <v>89</v>
      </c>
      <c s="36" t="s">
        <v>64</v>
      </c>
      <c s="37">
        <v>144</v>
      </c>
      <c s="36">
        <v>0</v>
      </c>
      <c s="36">
        <f>ROUND(G46*H46,6)</f>
      </c>
      <c r="L46" s="38">
        <v>0</v>
      </c>
      <c s="32">
        <f>ROUND(ROUND(L46,2)*ROUND(G46,3),2)</f>
      </c>
      <c s="36" t="s">
        <v>54</v>
      </c>
      <c>
        <f>(M46*21)/100</f>
      </c>
      <c t="s">
        <v>27</v>
      </c>
    </row>
    <row r="47" spans="1:5" ht="12.75">
      <c r="A47" s="35" t="s">
        <v>55</v>
      </c>
      <c r="E47" s="39" t="s">
        <v>89</v>
      </c>
    </row>
    <row r="48" spans="1:5" ht="12.75">
      <c r="A48" s="35" t="s">
        <v>57</v>
      </c>
      <c r="E48" s="40" t="s">
        <v>5</v>
      </c>
    </row>
    <row r="49" spans="1:5" ht="25.5">
      <c r="A49" t="s">
        <v>58</v>
      </c>
      <c r="E49" s="39" t="s">
        <v>222</v>
      </c>
    </row>
    <row r="50" spans="1:16" ht="12.75">
      <c r="A50" t="s">
        <v>49</v>
      </c>
      <c s="34" t="s">
        <v>94</v>
      </c>
      <c s="34" t="s">
        <v>92</v>
      </c>
      <c s="35" t="s">
        <v>5</v>
      </c>
      <c s="6" t="s">
        <v>93</v>
      </c>
      <c s="36" t="s">
        <v>64</v>
      </c>
      <c s="37">
        <v>144</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12.75">
      <c r="A53" t="s">
        <v>58</v>
      </c>
      <c r="E53" s="39" t="s">
        <v>59</v>
      </c>
    </row>
    <row r="54" spans="1:16" ht="12.75">
      <c r="A54" t="s">
        <v>49</v>
      </c>
      <c s="34" t="s">
        <v>98</v>
      </c>
      <c s="34" t="s">
        <v>95</v>
      </c>
      <c s="35" t="s">
        <v>5</v>
      </c>
      <c s="6" t="s">
        <v>96</v>
      </c>
      <c s="36" t="s">
        <v>97</v>
      </c>
      <c s="37">
        <v>2</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12.75">
      <c r="A57" t="s">
        <v>58</v>
      </c>
      <c r="E57" s="39" t="s">
        <v>59</v>
      </c>
    </row>
    <row r="58" spans="1:16" ht="12.75">
      <c r="A58" t="s">
        <v>49</v>
      </c>
      <c s="34" t="s">
        <v>101</v>
      </c>
      <c s="34" t="s">
        <v>174</v>
      </c>
      <c s="35" t="s">
        <v>5</v>
      </c>
      <c s="6" t="s">
        <v>175</v>
      </c>
      <c s="36" t="s">
        <v>69</v>
      </c>
      <c s="37">
        <v>2</v>
      </c>
      <c s="36">
        <v>0</v>
      </c>
      <c s="36">
        <f>ROUND(G58*H58,6)</f>
      </c>
      <c r="L58" s="38">
        <v>0</v>
      </c>
      <c s="32">
        <f>ROUND(ROUND(L58,2)*ROUND(G58,3),2)</f>
      </c>
      <c s="36" t="s">
        <v>54</v>
      </c>
      <c>
        <f>(M58*21)/100</f>
      </c>
      <c t="s">
        <v>27</v>
      </c>
    </row>
    <row r="59" spans="1:5" ht="12.75">
      <c r="A59" s="35" t="s">
        <v>55</v>
      </c>
      <c r="E59" s="39" t="s">
        <v>56</v>
      </c>
    </row>
    <row r="60" spans="1:5" ht="12.75">
      <c r="A60" s="35" t="s">
        <v>57</v>
      </c>
      <c r="E60" s="40" t="s">
        <v>5</v>
      </c>
    </row>
    <row r="61" spans="1:5" ht="12.75">
      <c r="A61" t="s">
        <v>58</v>
      </c>
      <c r="E61" s="39" t="s">
        <v>59</v>
      </c>
    </row>
    <row r="62" spans="1:16" ht="25.5">
      <c r="A62" t="s">
        <v>49</v>
      </c>
      <c s="34" t="s">
        <v>107</v>
      </c>
      <c s="34" t="s">
        <v>99</v>
      </c>
      <c s="35" t="s">
        <v>5</v>
      </c>
      <c s="6" t="s">
        <v>100</v>
      </c>
      <c s="36" t="s">
        <v>97</v>
      </c>
      <c s="37">
        <v>2</v>
      </c>
      <c s="36">
        <v>0</v>
      </c>
      <c s="36">
        <f>ROUND(G62*H62,6)</f>
      </c>
      <c r="L62" s="38">
        <v>0</v>
      </c>
      <c s="32">
        <f>ROUND(ROUND(L62,2)*ROUND(G62,3),2)</f>
      </c>
      <c s="36" t="s">
        <v>54</v>
      </c>
      <c>
        <f>(M62*21)/100</f>
      </c>
      <c t="s">
        <v>27</v>
      </c>
    </row>
    <row r="63" spans="1:5" ht="12.75">
      <c r="A63" s="35" t="s">
        <v>55</v>
      </c>
      <c r="E63" s="39" t="s">
        <v>56</v>
      </c>
    </row>
    <row r="64" spans="1:5" ht="12.75">
      <c r="A64" s="35" t="s">
        <v>57</v>
      </c>
      <c r="E64" s="40" t="s">
        <v>5</v>
      </c>
    </row>
    <row r="65" spans="1:5" ht="12.75">
      <c r="A65" t="s">
        <v>58</v>
      </c>
      <c r="E65" s="39" t="s">
        <v>59</v>
      </c>
    </row>
    <row r="66" spans="1:16" ht="12.75">
      <c r="A66" t="s">
        <v>49</v>
      </c>
      <c s="34" t="s">
        <v>159</v>
      </c>
      <c s="34" t="s">
        <v>223</v>
      </c>
      <c s="35" t="s">
        <v>5</v>
      </c>
      <c s="6" t="s">
        <v>224</v>
      </c>
      <c s="36" t="s">
        <v>180</v>
      </c>
      <c s="37">
        <v>36</v>
      </c>
      <c s="36">
        <v>0</v>
      </c>
      <c s="36">
        <f>ROUND(G66*H66,6)</f>
      </c>
      <c r="L66" s="38">
        <v>0</v>
      </c>
      <c s="32">
        <f>ROUND(ROUND(L66,2)*ROUND(G66,3),2)</f>
      </c>
      <c s="36" t="s">
        <v>54</v>
      </c>
      <c>
        <f>(M66*21)/100</f>
      </c>
      <c t="s">
        <v>27</v>
      </c>
    </row>
    <row r="67" spans="1:5" ht="12.75">
      <c r="A67" s="35" t="s">
        <v>55</v>
      </c>
      <c r="E67" s="39" t="s">
        <v>56</v>
      </c>
    </row>
    <row r="68" spans="1:5" ht="12.75">
      <c r="A68" s="35" t="s">
        <v>57</v>
      </c>
      <c r="E68" s="40" t="s">
        <v>5</v>
      </c>
    </row>
    <row r="69" spans="1:5" ht="12.75">
      <c r="A69" t="s">
        <v>58</v>
      </c>
      <c r="E69" s="39" t="s">
        <v>59</v>
      </c>
    </row>
    <row r="70" spans="1:16" ht="12.75">
      <c r="A70" t="s">
        <v>49</v>
      </c>
      <c s="34" t="s">
        <v>163</v>
      </c>
      <c s="34" t="s">
        <v>178</v>
      </c>
      <c s="35" t="s">
        <v>5</v>
      </c>
      <c s="6" t="s">
        <v>179</v>
      </c>
      <c s="36" t="s">
        <v>180</v>
      </c>
      <c s="37">
        <v>36</v>
      </c>
      <c s="36">
        <v>0</v>
      </c>
      <c s="36">
        <f>ROUND(G70*H70,6)</f>
      </c>
      <c r="L70" s="38">
        <v>0</v>
      </c>
      <c s="32">
        <f>ROUND(ROUND(L70,2)*ROUND(G70,3),2)</f>
      </c>
      <c s="36" t="s">
        <v>54</v>
      </c>
      <c>
        <f>(M70*21)/100</f>
      </c>
      <c t="s">
        <v>27</v>
      </c>
    </row>
    <row r="71" spans="1:5" ht="12.75">
      <c r="A71" s="35" t="s">
        <v>55</v>
      </c>
      <c r="E71" s="39" t="s">
        <v>56</v>
      </c>
    </row>
    <row r="72" spans="1:5" ht="12.75">
      <c r="A72" s="35" t="s">
        <v>57</v>
      </c>
      <c r="E72" s="40" t="s">
        <v>5</v>
      </c>
    </row>
    <row r="73" spans="1:5" ht="12.75">
      <c r="A73" t="s">
        <v>58</v>
      </c>
      <c r="E73" s="39" t="s">
        <v>59</v>
      </c>
    </row>
    <row r="74" spans="1:16" ht="25.5">
      <c r="A74" t="s">
        <v>49</v>
      </c>
      <c s="34" t="s">
        <v>167</v>
      </c>
      <c s="34" t="s">
        <v>108</v>
      </c>
      <c s="35" t="s">
        <v>109</v>
      </c>
      <c s="6" t="s">
        <v>110</v>
      </c>
      <c s="36" t="s">
        <v>111</v>
      </c>
      <c s="37">
        <v>8</v>
      </c>
      <c s="36">
        <v>0</v>
      </c>
      <c s="36">
        <f>ROUND(G74*H74,6)</f>
      </c>
      <c r="L74" s="38">
        <v>0</v>
      </c>
      <c s="32">
        <f>ROUND(ROUND(L74,2)*ROUND(G74,3),2)</f>
      </c>
      <c s="36" t="s">
        <v>104</v>
      </c>
      <c>
        <f>(M74*21)/100</f>
      </c>
      <c t="s">
        <v>27</v>
      </c>
    </row>
    <row r="75" spans="1:5" ht="25.5">
      <c r="A75" s="35" t="s">
        <v>55</v>
      </c>
      <c r="E75" s="39" t="s">
        <v>112</v>
      </c>
    </row>
    <row r="76" spans="1:5" ht="12.75">
      <c r="A76" s="35" t="s">
        <v>57</v>
      </c>
      <c r="E76" s="40" t="s">
        <v>113</v>
      </c>
    </row>
    <row r="77" spans="1:5" ht="165.75">
      <c r="A77" t="s">
        <v>58</v>
      </c>
      <c r="E77" s="39" t="s">
        <v>114</v>
      </c>
    </row>
    <row r="78" spans="1:16" ht="12.75">
      <c r="A78" t="s">
        <v>49</v>
      </c>
      <c s="34" t="s">
        <v>170</v>
      </c>
      <c s="34" t="s">
        <v>102</v>
      </c>
      <c s="35" t="s">
        <v>5</v>
      </c>
      <c s="6" t="s">
        <v>103</v>
      </c>
      <c s="36" t="s">
        <v>53</v>
      </c>
      <c s="37">
        <v>86</v>
      </c>
      <c s="36">
        <v>0</v>
      </c>
      <c s="36">
        <f>ROUND(G78*H78,6)</f>
      </c>
      <c r="L78" s="38">
        <v>0</v>
      </c>
      <c s="32">
        <f>ROUND(ROUND(L78,2)*ROUND(G78,3),2)</f>
      </c>
      <c s="36" t="s">
        <v>104</v>
      </c>
      <c>
        <f>(M78*21)/100</f>
      </c>
      <c t="s">
        <v>27</v>
      </c>
    </row>
    <row r="79" spans="1:5" ht="12.75">
      <c r="A79" s="35" t="s">
        <v>55</v>
      </c>
      <c r="E79" s="39" t="s">
        <v>56</v>
      </c>
    </row>
    <row r="80" spans="1:5" ht="12.75">
      <c r="A80" s="35" t="s">
        <v>57</v>
      </c>
      <c r="E80" s="40" t="s">
        <v>5</v>
      </c>
    </row>
    <row r="81" spans="1:5" ht="12.75">
      <c r="A81" t="s">
        <v>58</v>
      </c>
      <c r="E81"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COUNTIFS(L8:L124,"=0",A8:A124,"P")+COUNTIFS(L8:L124,"",A8:A124,"P")+SUM(Q8:Q124)</f>
      </c>
    </row>
    <row r="8" spans="1:13" ht="12.75">
      <c r="A8" t="s">
        <v>44</v>
      </c>
      <c r="C8" s="28" t="s">
        <v>227</v>
      </c>
      <c r="E8" s="30" t="s">
        <v>226</v>
      </c>
      <c r="J8" s="29">
        <f>0+J9+J102+J111</f>
      </c>
      <c s="29">
        <f>0+K9+K102+K111</f>
      </c>
      <c s="29">
        <f>0+L9+L102+L111</f>
      </c>
      <c s="29">
        <f>0+M9+M102+M111</f>
      </c>
    </row>
    <row r="9" spans="1:13" ht="12.75">
      <c r="A9" t="s">
        <v>46</v>
      </c>
      <c r="C9" s="31" t="s">
        <v>50</v>
      </c>
      <c r="E9" s="33" t="s">
        <v>228</v>
      </c>
      <c r="J9" s="32">
        <f>0</f>
      </c>
      <c s="32">
        <f>0</f>
      </c>
      <c s="32">
        <f>0+L10+L14+L18+L22+L26+L30+L34+L38+L42+L46+L50+L54+L58+L62+L66+L70+L74+L78+L82+L86+L90+L94+L98</f>
      </c>
      <c s="32">
        <f>0+M10+M14+M18+M22+M26+M30+M34+M38+M42+M46+M50+M54+M58+M62+M66+M70+M74+M78+M82+M86+M90+M94+M98</f>
      </c>
    </row>
    <row r="10" spans="1:16" ht="12.75">
      <c r="A10" t="s">
        <v>49</v>
      </c>
      <c s="34" t="s">
        <v>50</v>
      </c>
      <c s="34" t="s">
        <v>229</v>
      </c>
      <c s="35" t="s">
        <v>5</v>
      </c>
      <c s="6" t="s">
        <v>230</v>
      </c>
      <c s="36" t="s">
        <v>85</v>
      </c>
      <c s="37">
        <v>8</v>
      </c>
      <c s="36">
        <v>0</v>
      </c>
      <c s="36">
        <f>ROUND(G10*H10,6)</f>
      </c>
      <c r="L10" s="38">
        <v>0</v>
      </c>
      <c s="32">
        <f>ROUND(ROUND(L10,2)*ROUND(G10,3),2)</f>
      </c>
      <c s="36" t="s">
        <v>54</v>
      </c>
      <c>
        <f>(M10*21)/100</f>
      </c>
      <c t="s">
        <v>27</v>
      </c>
    </row>
    <row r="11" spans="1:5" ht="38.25">
      <c r="A11" s="35" t="s">
        <v>55</v>
      </c>
      <c r="E11" s="39" t="s">
        <v>231</v>
      </c>
    </row>
    <row r="12" spans="1:5" ht="12.75">
      <c r="A12" s="35" t="s">
        <v>57</v>
      </c>
      <c r="E12" s="40" t="s">
        <v>5</v>
      </c>
    </row>
    <row r="13" spans="1:5" ht="12.75">
      <c r="A13" t="s">
        <v>58</v>
      </c>
      <c r="E13" s="39" t="s">
        <v>56</v>
      </c>
    </row>
    <row r="14" spans="1:16" ht="12.75">
      <c r="A14" t="s">
        <v>49</v>
      </c>
      <c s="34" t="s">
        <v>27</v>
      </c>
      <c s="34" t="s">
        <v>232</v>
      </c>
      <c s="35" t="s">
        <v>5</v>
      </c>
      <c s="6" t="s">
        <v>233</v>
      </c>
      <c s="36" t="s">
        <v>234</v>
      </c>
      <c s="37">
        <v>4.5</v>
      </c>
      <c s="36">
        <v>0</v>
      </c>
      <c s="36">
        <f>ROUND(G14*H14,6)</f>
      </c>
      <c r="L14" s="38">
        <v>0</v>
      </c>
      <c s="32">
        <f>ROUND(ROUND(L14,2)*ROUND(G14,3),2)</f>
      </c>
      <c s="36" t="s">
        <v>54</v>
      </c>
      <c>
        <f>(M14*21)/100</f>
      </c>
      <c t="s">
        <v>27</v>
      </c>
    </row>
    <row r="15" spans="1:5" ht="51">
      <c r="A15" s="35" t="s">
        <v>55</v>
      </c>
      <c r="E15" s="39" t="s">
        <v>235</v>
      </c>
    </row>
    <row r="16" spans="1:5" ht="12.75">
      <c r="A16" s="35" t="s">
        <v>57</v>
      </c>
      <c r="E16" s="40" t="s">
        <v>5</v>
      </c>
    </row>
    <row r="17" spans="1:5" ht="12.75">
      <c r="A17" t="s">
        <v>58</v>
      </c>
      <c r="E17" s="39" t="s">
        <v>56</v>
      </c>
    </row>
    <row r="18" spans="1:16" ht="12.75">
      <c r="A18" t="s">
        <v>49</v>
      </c>
      <c s="34" t="s">
        <v>26</v>
      </c>
      <c s="34" t="s">
        <v>236</v>
      </c>
      <c s="35" t="s">
        <v>5</v>
      </c>
      <c s="6" t="s">
        <v>237</v>
      </c>
      <c s="36" t="s">
        <v>234</v>
      </c>
      <c s="37">
        <v>4.5</v>
      </c>
      <c s="36">
        <v>0</v>
      </c>
      <c s="36">
        <f>ROUND(G18*H18,6)</f>
      </c>
      <c r="L18" s="38">
        <v>0</v>
      </c>
      <c s="32">
        <f>ROUND(ROUND(L18,2)*ROUND(G18,3),2)</f>
      </c>
      <c s="36" t="s">
        <v>54</v>
      </c>
      <c>
        <f>(M18*21)/100</f>
      </c>
      <c t="s">
        <v>27</v>
      </c>
    </row>
    <row r="19" spans="1:5" ht="12.75">
      <c r="A19" s="35" t="s">
        <v>55</v>
      </c>
      <c r="E19" s="39" t="s">
        <v>237</v>
      </c>
    </row>
    <row r="20" spans="1:5" ht="12.75">
      <c r="A20" s="35" t="s">
        <v>57</v>
      </c>
      <c r="E20" s="40" t="s">
        <v>5</v>
      </c>
    </row>
    <row r="21" spans="1:5" ht="76.5">
      <c r="A21" t="s">
        <v>58</v>
      </c>
      <c r="E21" s="39" t="s">
        <v>238</v>
      </c>
    </row>
    <row r="22" spans="1:16" ht="12.75">
      <c r="A22" t="s">
        <v>49</v>
      </c>
      <c s="34" t="s">
        <v>66</v>
      </c>
      <c s="34" t="s">
        <v>239</v>
      </c>
      <c s="35" t="s">
        <v>5</v>
      </c>
      <c s="6" t="s">
        <v>240</v>
      </c>
      <c s="36" t="s">
        <v>64</v>
      </c>
      <c s="37">
        <v>300</v>
      </c>
      <c s="36">
        <v>0</v>
      </c>
      <c s="36">
        <f>ROUND(G22*H22,6)</f>
      </c>
      <c r="L22" s="38">
        <v>0</v>
      </c>
      <c s="32">
        <f>ROUND(ROUND(L22,2)*ROUND(G22,3),2)</f>
      </c>
      <c s="36" t="s">
        <v>54</v>
      </c>
      <c>
        <f>(M22*21)/100</f>
      </c>
      <c t="s">
        <v>27</v>
      </c>
    </row>
    <row r="23" spans="1:5" ht="38.25">
      <c r="A23" s="35" t="s">
        <v>55</v>
      </c>
      <c r="E23" s="39" t="s">
        <v>241</v>
      </c>
    </row>
    <row r="24" spans="1:5" ht="12.75">
      <c r="A24" s="35" t="s">
        <v>57</v>
      </c>
      <c r="E24" s="40" t="s">
        <v>5</v>
      </c>
    </row>
    <row r="25" spans="1:5" ht="12.75">
      <c r="A25" t="s">
        <v>58</v>
      </c>
      <c r="E25" s="39" t="s">
        <v>56</v>
      </c>
    </row>
    <row r="26" spans="1:16" ht="12.75">
      <c r="A26" t="s">
        <v>49</v>
      </c>
      <c s="34" t="s">
        <v>70</v>
      </c>
      <c s="34" t="s">
        <v>242</v>
      </c>
      <c s="35" t="s">
        <v>5</v>
      </c>
      <c s="6" t="s">
        <v>243</v>
      </c>
      <c s="36" t="s">
        <v>64</v>
      </c>
      <c s="37">
        <v>300</v>
      </c>
      <c s="36">
        <v>0</v>
      </c>
      <c s="36">
        <f>ROUND(G26*H26,6)</f>
      </c>
      <c r="L26" s="38">
        <v>0</v>
      </c>
      <c s="32">
        <f>ROUND(ROUND(L26,2)*ROUND(G26,3),2)</f>
      </c>
      <c s="36" t="s">
        <v>54</v>
      </c>
      <c>
        <f>(M26*21)/100</f>
      </c>
      <c t="s">
        <v>27</v>
      </c>
    </row>
    <row r="27" spans="1:5" ht="63.75">
      <c r="A27" s="35" t="s">
        <v>55</v>
      </c>
      <c r="E27" s="39" t="s">
        <v>135</v>
      </c>
    </row>
    <row r="28" spans="1:5" ht="12.75">
      <c r="A28" s="35" t="s">
        <v>57</v>
      </c>
      <c r="E28" s="40" t="s">
        <v>5</v>
      </c>
    </row>
    <row r="29" spans="1:5" ht="12.75">
      <c r="A29" t="s">
        <v>58</v>
      </c>
      <c r="E29" s="39" t="s">
        <v>56</v>
      </c>
    </row>
    <row r="30" spans="1:16" ht="12.75">
      <c r="A30" t="s">
        <v>49</v>
      </c>
      <c s="34" t="s">
        <v>76</v>
      </c>
      <c s="34" t="s">
        <v>244</v>
      </c>
      <c s="35" t="s">
        <v>5</v>
      </c>
      <c s="6" t="s">
        <v>245</v>
      </c>
      <c s="36" t="s">
        <v>73</v>
      </c>
      <c s="37">
        <v>13</v>
      </c>
      <c s="36">
        <v>0</v>
      </c>
      <c s="36">
        <f>ROUND(G30*H30,6)</f>
      </c>
      <c r="L30" s="38">
        <v>0</v>
      </c>
      <c s="32">
        <f>ROUND(ROUND(L30,2)*ROUND(G30,3),2)</f>
      </c>
      <c s="36" t="s">
        <v>54</v>
      </c>
      <c>
        <f>(M30*21)/100</f>
      </c>
      <c t="s">
        <v>27</v>
      </c>
    </row>
    <row r="31" spans="1:5" ht="12.75">
      <c r="A31" s="35" t="s">
        <v>55</v>
      </c>
      <c r="E31" s="39" t="s">
        <v>245</v>
      </c>
    </row>
    <row r="32" spans="1:5" ht="12.75">
      <c r="A32" s="35" t="s">
        <v>57</v>
      </c>
      <c r="E32" s="40" t="s">
        <v>5</v>
      </c>
    </row>
    <row r="33" spans="1:5" ht="63.75">
      <c r="A33" t="s">
        <v>58</v>
      </c>
      <c r="E33" s="39" t="s">
        <v>246</v>
      </c>
    </row>
    <row r="34" spans="1:16" ht="12.75">
      <c r="A34" t="s">
        <v>49</v>
      </c>
      <c s="34" t="s">
        <v>79</v>
      </c>
      <c s="34" t="s">
        <v>247</v>
      </c>
      <c s="35" t="s">
        <v>5</v>
      </c>
      <c s="6" t="s">
        <v>248</v>
      </c>
      <c s="36" t="s">
        <v>73</v>
      </c>
      <c s="37">
        <v>13</v>
      </c>
      <c s="36">
        <v>0</v>
      </c>
      <c s="36">
        <f>ROUND(G34*H34,6)</f>
      </c>
      <c r="L34" s="38">
        <v>0</v>
      </c>
      <c s="32">
        <f>ROUND(ROUND(L34,2)*ROUND(G34,3),2)</f>
      </c>
      <c s="36" t="s">
        <v>54</v>
      </c>
      <c>
        <f>(M34*21)/100</f>
      </c>
      <c t="s">
        <v>27</v>
      </c>
    </row>
    <row r="35" spans="1:5" ht="12.75">
      <c r="A35" s="35" t="s">
        <v>55</v>
      </c>
      <c r="E35" s="39" t="s">
        <v>248</v>
      </c>
    </row>
    <row r="36" spans="1:5" ht="12.75">
      <c r="A36" s="35" t="s">
        <v>57</v>
      </c>
      <c r="E36" s="40" t="s">
        <v>5</v>
      </c>
    </row>
    <row r="37" spans="1:5" ht="89.25">
      <c r="A37" t="s">
        <v>58</v>
      </c>
      <c r="E37" s="39" t="s">
        <v>249</v>
      </c>
    </row>
    <row r="38" spans="1:16" ht="12.75">
      <c r="A38" t="s">
        <v>49</v>
      </c>
      <c s="34" t="s">
        <v>82</v>
      </c>
      <c s="34" t="s">
        <v>250</v>
      </c>
      <c s="35" t="s">
        <v>5</v>
      </c>
      <c s="6" t="s">
        <v>251</v>
      </c>
      <c s="36" t="s">
        <v>73</v>
      </c>
      <c s="37">
        <v>15</v>
      </c>
      <c s="36">
        <v>0</v>
      </c>
      <c s="36">
        <f>ROUND(G38*H38,6)</f>
      </c>
      <c r="L38" s="38">
        <v>0</v>
      </c>
      <c s="32">
        <f>ROUND(ROUND(L38,2)*ROUND(G38,3),2)</f>
      </c>
      <c s="36" t="s">
        <v>54</v>
      </c>
      <c>
        <f>(M38*21)/100</f>
      </c>
      <c t="s">
        <v>27</v>
      </c>
    </row>
    <row r="39" spans="1:5" ht="51">
      <c r="A39" s="35" t="s">
        <v>55</v>
      </c>
      <c r="E39" s="39" t="s">
        <v>152</v>
      </c>
    </row>
    <row r="40" spans="1:5" ht="12.75">
      <c r="A40" s="35" t="s">
        <v>57</v>
      </c>
      <c r="E40" s="40" t="s">
        <v>5</v>
      </c>
    </row>
    <row r="41" spans="1:5" ht="12.75">
      <c r="A41" t="s">
        <v>58</v>
      </c>
      <c r="E41" s="39" t="s">
        <v>56</v>
      </c>
    </row>
    <row r="42" spans="1:16" ht="12.75">
      <c r="A42" t="s">
        <v>49</v>
      </c>
      <c s="34" t="s">
        <v>87</v>
      </c>
      <c s="34" t="s">
        <v>252</v>
      </c>
      <c s="35" t="s">
        <v>5</v>
      </c>
      <c s="6" t="s">
        <v>253</v>
      </c>
      <c s="36" t="s">
        <v>73</v>
      </c>
      <c s="37">
        <v>15</v>
      </c>
      <c s="36">
        <v>0</v>
      </c>
      <c s="36">
        <f>ROUND(G42*H42,6)</f>
      </c>
      <c r="L42" s="38">
        <v>0</v>
      </c>
      <c s="32">
        <f>ROUND(ROUND(L42,2)*ROUND(G42,3),2)</f>
      </c>
      <c s="36" t="s">
        <v>54</v>
      </c>
      <c>
        <f>(M42*21)/100</f>
      </c>
      <c t="s">
        <v>27</v>
      </c>
    </row>
    <row r="43" spans="1:5" ht="76.5">
      <c r="A43" s="35" t="s">
        <v>55</v>
      </c>
      <c r="E43" s="39" t="s">
        <v>254</v>
      </c>
    </row>
    <row r="44" spans="1:5" ht="12.75">
      <c r="A44" s="35" t="s">
        <v>57</v>
      </c>
      <c r="E44" s="40" t="s">
        <v>5</v>
      </c>
    </row>
    <row r="45" spans="1:5" ht="12.75">
      <c r="A45" t="s">
        <v>58</v>
      </c>
      <c r="E45" s="39" t="s">
        <v>56</v>
      </c>
    </row>
    <row r="46" spans="1:16" ht="12.75">
      <c r="A46" t="s">
        <v>49</v>
      </c>
      <c s="34" t="s">
        <v>91</v>
      </c>
      <c s="34" t="s">
        <v>255</v>
      </c>
      <c s="35" t="s">
        <v>5</v>
      </c>
      <c s="6" t="s">
        <v>256</v>
      </c>
      <c s="36" t="s">
        <v>73</v>
      </c>
      <c s="37">
        <v>2</v>
      </c>
      <c s="36">
        <v>0</v>
      </c>
      <c s="36">
        <f>ROUND(G46*H46,6)</f>
      </c>
      <c r="L46" s="38">
        <v>0</v>
      </c>
      <c s="32">
        <f>ROUND(ROUND(L46,2)*ROUND(G46,3),2)</f>
      </c>
      <c s="36" t="s">
        <v>54</v>
      </c>
      <c>
        <f>(M46*21)/100</f>
      </c>
      <c t="s">
        <v>27</v>
      </c>
    </row>
    <row r="47" spans="1:5" ht="51">
      <c r="A47" s="35" t="s">
        <v>55</v>
      </c>
      <c r="E47" s="39" t="s">
        <v>152</v>
      </c>
    </row>
    <row r="48" spans="1:5" ht="12.75">
      <c r="A48" s="35" t="s">
        <v>57</v>
      </c>
      <c r="E48" s="40" t="s">
        <v>5</v>
      </c>
    </row>
    <row r="49" spans="1:5" ht="12.75">
      <c r="A49" t="s">
        <v>58</v>
      </c>
      <c r="E49" s="39" t="s">
        <v>56</v>
      </c>
    </row>
    <row r="50" spans="1:16" ht="12.75">
      <c r="A50" t="s">
        <v>49</v>
      </c>
      <c s="34" t="s">
        <v>94</v>
      </c>
      <c s="34" t="s">
        <v>257</v>
      </c>
      <c s="35" t="s">
        <v>5</v>
      </c>
      <c s="6" t="s">
        <v>258</v>
      </c>
      <c s="36" t="s">
        <v>73</v>
      </c>
      <c s="37">
        <v>2</v>
      </c>
      <c s="36">
        <v>0</v>
      </c>
      <c s="36">
        <f>ROUND(G50*H50,6)</f>
      </c>
      <c r="L50" s="38">
        <v>0</v>
      </c>
      <c s="32">
        <f>ROUND(ROUND(L50,2)*ROUND(G50,3),2)</f>
      </c>
      <c s="36" t="s">
        <v>54</v>
      </c>
      <c>
        <f>(M50*21)/100</f>
      </c>
      <c t="s">
        <v>27</v>
      </c>
    </row>
    <row r="51" spans="1:5" ht="12.75">
      <c r="A51" s="35" t="s">
        <v>55</v>
      </c>
      <c r="E51" s="39" t="s">
        <v>258</v>
      </c>
    </row>
    <row r="52" spans="1:5" ht="12.75">
      <c r="A52" s="35" t="s">
        <v>57</v>
      </c>
      <c r="E52" s="40" t="s">
        <v>5</v>
      </c>
    </row>
    <row r="53" spans="1:5" ht="89.25">
      <c r="A53" t="s">
        <v>58</v>
      </c>
      <c r="E53" s="39" t="s">
        <v>249</v>
      </c>
    </row>
    <row r="54" spans="1:16" ht="12.75">
      <c r="A54" t="s">
        <v>49</v>
      </c>
      <c s="34" t="s">
        <v>98</v>
      </c>
      <c s="34" t="s">
        <v>259</v>
      </c>
      <c s="35" t="s">
        <v>5</v>
      </c>
      <c s="6" t="s">
        <v>260</v>
      </c>
      <c s="36" t="s">
        <v>73</v>
      </c>
      <c s="37">
        <v>2</v>
      </c>
      <c s="36">
        <v>0</v>
      </c>
      <c s="36">
        <f>ROUND(G54*H54,6)</f>
      </c>
      <c r="L54" s="38">
        <v>0</v>
      </c>
      <c s="32">
        <f>ROUND(ROUND(L54,2)*ROUND(G54,3),2)</f>
      </c>
      <c s="36" t="s">
        <v>54</v>
      </c>
      <c>
        <f>(M54*21)/100</f>
      </c>
      <c t="s">
        <v>27</v>
      </c>
    </row>
    <row r="55" spans="1:5" ht="51">
      <c r="A55" s="35" t="s">
        <v>55</v>
      </c>
      <c r="E55" s="39" t="s">
        <v>152</v>
      </c>
    </row>
    <row r="56" spans="1:5" ht="12.75">
      <c r="A56" s="35" t="s">
        <v>57</v>
      </c>
      <c r="E56" s="40" t="s">
        <v>5</v>
      </c>
    </row>
    <row r="57" spans="1:5" ht="12.75">
      <c r="A57" t="s">
        <v>58</v>
      </c>
      <c r="E57" s="39" t="s">
        <v>56</v>
      </c>
    </row>
    <row r="58" spans="1:16" ht="12.75">
      <c r="A58" t="s">
        <v>49</v>
      </c>
      <c s="34" t="s">
        <v>101</v>
      </c>
      <c s="34" t="s">
        <v>261</v>
      </c>
      <c s="35" t="s">
        <v>5</v>
      </c>
      <c s="6" t="s">
        <v>262</v>
      </c>
      <c s="36" t="s">
        <v>69</v>
      </c>
      <c s="37">
        <v>2</v>
      </c>
      <c s="36">
        <v>0</v>
      </c>
      <c s="36">
        <f>ROUND(G58*H58,6)</f>
      </c>
      <c r="L58" s="38">
        <v>0</v>
      </c>
      <c s="32">
        <f>ROUND(ROUND(L58,2)*ROUND(G58,3),2)</f>
      </c>
      <c s="36" t="s">
        <v>54</v>
      </c>
      <c>
        <f>(M58*21)/100</f>
      </c>
      <c t="s">
        <v>27</v>
      </c>
    </row>
    <row r="59" spans="1:5" ht="51">
      <c r="A59" s="35" t="s">
        <v>55</v>
      </c>
      <c r="E59" s="39" t="s">
        <v>152</v>
      </c>
    </row>
    <row r="60" spans="1:5" ht="12.75">
      <c r="A60" s="35" t="s">
        <v>57</v>
      </c>
      <c r="E60" s="40" t="s">
        <v>5</v>
      </c>
    </row>
    <row r="61" spans="1:5" ht="12.75">
      <c r="A61" t="s">
        <v>58</v>
      </c>
      <c r="E61" s="39" t="s">
        <v>56</v>
      </c>
    </row>
    <row r="62" spans="1:16" ht="12.75">
      <c r="A62" t="s">
        <v>49</v>
      </c>
      <c s="34" t="s">
        <v>107</v>
      </c>
      <c s="34" t="s">
        <v>263</v>
      </c>
      <c s="35" t="s">
        <v>5</v>
      </c>
      <c s="6" t="s">
        <v>264</v>
      </c>
      <c s="36" t="s">
        <v>73</v>
      </c>
      <c s="37">
        <v>2</v>
      </c>
      <c s="36">
        <v>0</v>
      </c>
      <c s="36">
        <f>ROUND(G62*H62,6)</f>
      </c>
      <c r="L62" s="38">
        <v>0</v>
      </c>
      <c s="32">
        <f>ROUND(ROUND(L62,2)*ROUND(G62,3),2)</f>
      </c>
      <c s="36" t="s">
        <v>54</v>
      </c>
      <c>
        <f>(M62*21)/100</f>
      </c>
      <c t="s">
        <v>27</v>
      </c>
    </row>
    <row r="63" spans="1:5" ht="12.75">
      <c r="A63" s="35" t="s">
        <v>55</v>
      </c>
      <c r="E63" s="39" t="s">
        <v>264</v>
      </c>
    </row>
    <row r="64" spans="1:5" ht="12.75">
      <c r="A64" s="35" t="s">
        <v>57</v>
      </c>
      <c r="E64" s="40" t="s">
        <v>5</v>
      </c>
    </row>
    <row r="65" spans="1:5" ht="89.25">
      <c r="A65" t="s">
        <v>58</v>
      </c>
      <c r="E65" s="39" t="s">
        <v>249</v>
      </c>
    </row>
    <row r="66" spans="1:16" ht="12.75">
      <c r="A66" t="s">
        <v>49</v>
      </c>
      <c s="34" t="s">
        <v>159</v>
      </c>
      <c s="34" t="s">
        <v>265</v>
      </c>
      <c s="35" t="s">
        <v>5</v>
      </c>
      <c s="6" t="s">
        <v>266</v>
      </c>
      <c s="36" t="s">
        <v>73</v>
      </c>
      <c s="37">
        <v>2</v>
      </c>
      <c s="36">
        <v>0</v>
      </c>
      <c s="36">
        <f>ROUND(G66*H66,6)</f>
      </c>
      <c r="L66" s="38">
        <v>0</v>
      </c>
      <c s="32">
        <f>ROUND(ROUND(L66,2)*ROUND(G66,3),2)</f>
      </c>
      <c s="36" t="s">
        <v>54</v>
      </c>
      <c>
        <f>(M66*21)/100</f>
      </c>
      <c t="s">
        <v>27</v>
      </c>
    </row>
    <row r="67" spans="1:5" ht="12.75">
      <c r="A67" s="35" t="s">
        <v>55</v>
      </c>
      <c r="E67" s="39" t="s">
        <v>5</v>
      </c>
    </row>
    <row r="68" spans="1:5" ht="12.75">
      <c r="A68" s="35" t="s">
        <v>57</v>
      </c>
      <c r="E68" s="40" t="s">
        <v>5</v>
      </c>
    </row>
    <row r="69" spans="1:5" ht="102">
      <c r="A69" t="s">
        <v>58</v>
      </c>
      <c r="E69" s="39" t="s">
        <v>267</v>
      </c>
    </row>
    <row r="70" spans="1:16" ht="12.75">
      <c r="A70" t="s">
        <v>49</v>
      </c>
      <c s="34" t="s">
        <v>163</v>
      </c>
      <c s="34" t="s">
        <v>268</v>
      </c>
      <c s="35" t="s">
        <v>5</v>
      </c>
      <c s="6" t="s">
        <v>269</v>
      </c>
      <c s="36" t="s">
        <v>73</v>
      </c>
      <c s="37">
        <v>2</v>
      </c>
      <c s="36">
        <v>0</v>
      </c>
      <c s="36">
        <f>ROUND(G70*H70,6)</f>
      </c>
      <c r="L70" s="38">
        <v>0</v>
      </c>
      <c s="32">
        <f>ROUND(ROUND(L70,2)*ROUND(G70,3),2)</f>
      </c>
      <c s="36" t="s">
        <v>54</v>
      </c>
      <c>
        <f>(M70*21)/100</f>
      </c>
      <c t="s">
        <v>27</v>
      </c>
    </row>
    <row r="71" spans="1:5" ht="12.75">
      <c r="A71" s="35" t="s">
        <v>55</v>
      </c>
      <c r="E71" s="39" t="s">
        <v>5</v>
      </c>
    </row>
    <row r="72" spans="1:5" ht="12.75">
      <c r="A72" s="35" t="s">
        <v>57</v>
      </c>
      <c r="E72" s="40" t="s">
        <v>5</v>
      </c>
    </row>
    <row r="73" spans="1:5" ht="242.25">
      <c r="A73" t="s">
        <v>58</v>
      </c>
      <c r="E73" s="39" t="s">
        <v>270</v>
      </c>
    </row>
    <row r="74" spans="1:16" ht="12.75">
      <c r="A74" t="s">
        <v>49</v>
      </c>
      <c s="34" t="s">
        <v>167</v>
      </c>
      <c s="34" t="s">
        <v>271</v>
      </c>
      <c s="35" t="s">
        <v>5</v>
      </c>
      <c s="6" t="s">
        <v>272</v>
      </c>
      <c s="36" t="s">
        <v>73</v>
      </c>
      <c s="37">
        <v>2</v>
      </c>
      <c s="36">
        <v>0</v>
      </c>
      <c s="36">
        <f>ROUND(G74*H74,6)</f>
      </c>
      <c r="L74" s="38">
        <v>0</v>
      </c>
      <c s="32">
        <f>ROUND(ROUND(L74,2)*ROUND(G74,3),2)</f>
      </c>
      <c s="36" t="s">
        <v>54</v>
      </c>
      <c>
        <f>(M74*21)/100</f>
      </c>
      <c t="s">
        <v>27</v>
      </c>
    </row>
    <row r="75" spans="1:5" ht="12.75">
      <c r="A75" s="35" t="s">
        <v>55</v>
      </c>
      <c r="E75" s="39" t="s">
        <v>5</v>
      </c>
    </row>
    <row r="76" spans="1:5" ht="12.75">
      <c r="A76" s="35" t="s">
        <v>57</v>
      </c>
      <c r="E76" s="40" t="s">
        <v>5</v>
      </c>
    </row>
    <row r="77" spans="1:5" ht="127.5">
      <c r="A77" t="s">
        <v>58</v>
      </c>
      <c r="E77" s="39" t="s">
        <v>162</v>
      </c>
    </row>
    <row r="78" spans="1:16" ht="25.5">
      <c r="A78" t="s">
        <v>49</v>
      </c>
      <c s="34" t="s">
        <v>170</v>
      </c>
      <c s="34" t="s">
        <v>273</v>
      </c>
      <c s="35" t="s">
        <v>5</v>
      </c>
      <c s="6" t="s">
        <v>274</v>
      </c>
      <c s="36" t="s">
        <v>73</v>
      </c>
      <c s="37">
        <v>1</v>
      </c>
      <c s="36">
        <v>0</v>
      </c>
      <c s="36">
        <f>ROUND(G78*H78,6)</f>
      </c>
      <c r="L78" s="38">
        <v>0</v>
      </c>
      <c s="32">
        <f>ROUND(ROUND(L78,2)*ROUND(G78,3),2)</f>
      </c>
      <c s="36" t="s">
        <v>54</v>
      </c>
      <c>
        <f>(M78*21)/100</f>
      </c>
      <c t="s">
        <v>27</v>
      </c>
    </row>
    <row r="79" spans="1:5" ht="102">
      <c r="A79" s="35" t="s">
        <v>55</v>
      </c>
      <c r="E79" s="39" t="s">
        <v>275</v>
      </c>
    </row>
    <row r="80" spans="1:5" ht="12.75">
      <c r="A80" s="35" t="s">
        <v>57</v>
      </c>
      <c r="E80" s="40" t="s">
        <v>5</v>
      </c>
    </row>
    <row r="81" spans="1:5" ht="12.75">
      <c r="A81" t="s">
        <v>58</v>
      </c>
      <c r="E81" s="39" t="s">
        <v>56</v>
      </c>
    </row>
    <row r="82" spans="1:16" ht="12.75">
      <c r="A82" t="s">
        <v>49</v>
      </c>
      <c s="34" t="s">
        <v>173</v>
      </c>
      <c s="34" t="s">
        <v>276</v>
      </c>
      <c s="35" t="s">
        <v>5</v>
      </c>
      <c s="6" t="s">
        <v>277</v>
      </c>
      <c s="36" t="s">
        <v>73</v>
      </c>
      <c s="37">
        <v>9</v>
      </c>
      <c s="36">
        <v>0</v>
      </c>
      <c s="36">
        <f>ROUND(G82*H82,6)</f>
      </c>
      <c r="L82" s="38">
        <v>0</v>
      </c>
      <c s="32">
        <f>ROUND(ROUND(L82,2)*ROUND(G82,3),2)</f>
      </c>
      <c s="36" t="s">
        <v>104</v>
      </c>
      <c>
        <f>(M82*21)/100</f>
      </c>
      <c t="s">
        <v>27</v>
      </c>
    </row>
    <row r="83" spans="1:5" ht="12.75">
      <c r="A83" s="35" t="s">
        <v>55</v>
      </c>
      <c r="E83" s="39" t="s">
        <v>277</v>
      </c>
    </row>
    <row r="84" spans="1:5" ht="12.75">
      <c r="A84" s="35" t="s">
        <v>57</v>
      </c>
      <c r="E84" s="40" t="s">
        <v>5</v>
      </c>
    </row>
    <row r="85" spans="1:5" ht="25.5">
      <c r="A85" t="s">
        <v>58</v>
      </c>
      <c r="E85" s="39" t="s">
        <v>278</v>
      </c>
    </row>
    <row r="86" spans="1:16" ht="12.75">
      <c r="A86" t="s">
        <v>49</v>
      </c>
      <c s="34" t="s">
        <v>177</v>
      </c>
      <c s="34" t="s">
        <v>279</v>
      </c>
      <c s="35" t="s">
        <v>5</v>
      </c>
      <c s="6" t="s">
        <v>280</v>
      </c>
      <c s="36" t="s">
        <v>73</v>
      </c>
      <c s="37">
        <v>9</v>
      </c>
      <c s="36">
        <v>0</v>
      </c>
      <c s="36">
        <f>ROUND(G86*H86,6)</f>
      </c>
      <c r="L86" s="38">
        <v>0</v>
      </c>
      <c s="32">
        <f>ROUND(ROUND(L86,2)*ROUND(G86,3),2)</f>
      </c>
      <c s="36" t="s">
        <v>104</v>
      </c>
      <c>
        <f>(M86*21)/100</f>
      </c>
      <c t="s">
        <v>27</v>
      </c>
    </row>
    <row r="87" spans="1:5" ht="12.75">
      <c r="A87" s="35" t="s">
        <v>55</v>
      </c>
      <c r="E87" s="39" t="s">
        <v>280</v>
      </c>
    </row>
    <row r="88" spans="1:5" ht="12.75">
      <c r="A88" s="35" t="s">
        <v>57</v>
      </c>
      <c r="E88" s="40" t="s">
        <v>5</v>
      </c>
    </row>
    <row r="89" spans="1:5" ht="25.5">
      <c r="A89" t="s">
        <v>58</v>
      </c>
      <c r="E89" s="39" t="s">
        <v>281</v>
      </c>
    </row>
    <row r="90" spans="1:16" ht="12.75">
      <c r="A90" t="s">
        <v>49</v>
      </c>
      <c s="34" t="s">
        <v>182</v>
      </c>
      <c s="34" t="s">
        <v>282</v>
      </c>
      <c s="35" t="s">
        <v>5</v>
      </c>
      <c s="6" t="s">
        <v>283</v>
      </c>
      <c s="36" t="s">
        <v>73</v>
      </c>
      <c s="37">
        <v>2</v>
      </c>
      <c s="36">
        <v>0</v>
      </c>
      <c s="36">
        <f>ROUND(G90*H90,6)</f>
      </c>
      <c r="L90" s="38">
        <v>0</v>
      </c>
      <c s="32">
        <f>ROUND(ROUND(L90,2)*ROUND(G90,3),2)</f>
      </c>
      <c s="36" t="s">
        <v>104</v>
      </c>
      <c>
        <f>(M90*21)/100</f>
      </c>
      <c t="s">
        <v>27</v>
      </c>
    </row>
    <row r="91" spans="1:5" ht="12.75">
      <c r="A91" s="35" t="s">
        <v>55</v>
      </c>
      <c r="E91" s="39" t="s">
        <v>283</v>
      </c>
    </row>
    <row r="92" spans="1:5" ht="12.75">
      <c r="A92" s="35" t="s">
        <v>57</v>
      </c>
      <c r="E92" s="40" t="s">
        <v>5</v>
      </c>
    </row>
    <row r="93" spans="1:5" ht="25.5">
      <c r="A93" t="s">
        <v>58</v>
      </c>
      <c r="E93" s="39" t="s">
        <v>284</v>
      </c>
    </row>
    <row r="94" spans="1:16" ht="12.75">
      <c r="A94" t="s">
        <v>49</v>
      </c>
      <c s="34" t="s">
        <v>186</v>
      </c>
      <c s="34" t="s">
        <v>285</v>
      </c>
      <c s="35" t="s">
        <v>5</v>
      </c>
      <c s="6" t="s">
        <v>286</v>
      </c>
      <c s="36" t="s">
        <v>73</v>
      </c>
      <c s="37">
        <v>2</v>
      </c>
      <c s="36">
        <v>0</v>
      </c>
      <c s="36">
        <f>ROUND(G94*H94,6)</f>
      </c>
      <c r="L94" s="38">
        <v>0</v>
      </c>
      <c s="32">
        <f>ROUND(ROUND(L94,2)*ROUND(G94,3),2)</f>
      </c>
      <c s="36" t="s">
        <v>104</v>
      </c>
      <c>
        <f>(M94*21)/100</f>
      </c>
      <c t="s">
        <v>27</v>
      </c>
    </row>
    <row r="95" spans="1:5" ht="12.75">
      <c r="A95" s="35" t="s">
        <v>55</v>
      </c>
      <c r="E95" s="39" t="s">
        <v>286</v>
      </c>
    </row>
    <row r="96" spans="1:5" ht="12.75">
      <c r="A96" s="35" t="s">
        <v>57</v>
      </c>
      <c r="E96" s="40" t="s">
        <v>5</v>
      </c>
    </row>
    <row r="97" spans="1:5" ht="25.5">
      <c r="A97" t="s">
        <v>58</v>
      </c>
      <c r="E97" s="39" t="s">
        <v>287</v>
      </c>
    </row>
    <row r="98" spans="1:16" ht="12.75">
      <c r="A98" t="s">
        <v>49</v>
      </c>
      <c s="34" t="s">
        <v>190</v>
      </c>
      <c s="34" t="s">
        <v>288</v>
      </c>
      <c s="35" t="s">
        <v>5</v>
      </c>
      <c s="6" t="s">
        <v>289</v>
      </c>
      <c s="36" t="s">
        <v>73</v>
      </c>
      <c s="37">
        <v>2</v>
      </c>
      <c s="36">
        <v>0</v>
      </c>
      <c s="36">
        <f>ROUND(G98*H98,6)</f>
      </c>
      <c r="L98" s="38">
        <v>0</v>
      </c>
      <c s="32">
        <f>ROUND(ROUND(L98,2)*ROUND(G98,3),2)</f>
      </c>
      <c s="36" t="s">
        <v>104</v>
      </c>
      <c>
        <f>(M98*21)/100</f>
      </c>
      <c t="s">
        <v>27</v>
      </c>
    </row>
    <row r="99" spans="1:5" ht="12.75">
      <c r="A99" s="35" t="s">
        <v>55</v>
      </c>
      <c r="E99" s="39" t="s">
        <v>289</v>
      </c>
    </row>
    <row r="100" spans="1:5" ht="12.75">
      <c r="A100" s="35" t="s">
        <v>57</v>
      </c>
      <c r="E100" s="40" t="s">
        <v>5</v>
      </c>
    </row>
    <row r="101" spans="1:5" ht="25.5">
      <c r="A101" t="s">
        <v>58</v>
      </c>
      <c r="E101" s="39" t="s">
        <v>290</v>
      </c>
    </row>
    <row r="102" spans="1:13" ht="12.75">
      <c r="A102" t="s">
        <v>46</v>
      </c>
      <c r="C102" s="31" t="s">
        <v>27</v>
      </c>
      <c r="E102" s="33" t="s">
        <v>291</v>
      </c>
      <c r="J102" s="32">
        <f>0</f>
      </c>
      <c s="32">
        <f>0</f>
      </c>
      <c s="32">
        <f>0+L103+L107</f>
      </c>
      <c s="32">
        <f>0+M103+M107</f>
      </c>
    </row>
    <row r="103" spans="1:16" ht="12.75">
      <c r="A103" t="s">
        <v>49</v>
      </c>
      <c s="34" t="s">
        <v>196</v>
      </c>
      <c s="34" t="s">
        <v>292</v>
      </c>
      <c s="35" t="s">
        <v>5</v>
      </c>
      <c s="6" t="s">
        <v>293</v>
      </c>
      <c s="36" t="s">
        <v>73</v>
      </c>
      <c s="37">
        <v>100</v>
      </c>
      <c s="36">
        <v>0</v>
      </c>
      <c s="36">
        <f>ROUND(G103*H103,6)</f>
      </c>
      <c r="L103" s="38">
        <v>0</v>
      </c>
      <c s="32">
        <f>ROUND(ROUND(L103,2)*ROUND(G103,3),2)</f>
      </c>
      <c s="36" t="s">
        <v>54</v>
      </c>
      <c>
        <f>(M103*21)/100</f>
      </c>
      <c t="s">
        <v>27</v>
      </c>
    </row>
    <row r="104" spans="1:5" ht="12.75">
      <c r="A104" s="35" t="s">
        <v>55</v>
      </c>
      <c r="E104" s="39" t="s">
        <v>293</v>
      </c>
    </row>
    <row r="105" spans="1:5" ht="12.75">
      <c r="A105" s="35" t="s">
        <v>57</v>
      </c>
      <c r="E105" s="40" t="s">
        <v>5</v>
      </c>
    </row>
    <row r="106" spans="1:5" ht="25.5">
      <c r="A106" t="s">
        <v>58</v>
      </c>
      <c r="E106" s="39" t="s">
        <v>294</v>
      </c>
    </row>
    <row r="107" spans="1:16" ht="12.75">
      <c r="A107" t="s">
        <v>49</v>
      </c>
      <c s="34" t="s">
        <v>198</v>
      </c>
      <c s="34" t="s">
        <v>295</v>
      </c>
      <c s="35" t="s">
        <v>5</v>
      </c>
      <c s="6" t="s">
        <v>296</v>
      </c>
      <c s="36" t="s">
        <v>73</v>
      </c>
      <c s="37">
        <v>5</v>
      </c>
      <c s="36">
        <v>0</v>
      </c>
      <c s="36">
        <f>ROUND(G107*H107,6)</f>
      </c>
      <c r="L107" s="38">
        <v>0</v>
      </c>
      <c s="32">
        <f>ROUND(ROUND(L107,2)*ROUND(G107,3),2)</f>
      </c>
      <c s="36" t="s">
        <v>54</v>
      </c>
      <c>
        <f>(M107*21)/100</f>
      </c>
      <c t="s">
        <v>27</v>
      </c>
    </row>
    <row r="108" spans="1:5" ht="12.75">
      <c r="A108" s="35" t="s">
        <v>55</v>
      </c>
      <c r="E108" s="39" t="s">
        <v>5</v>
      </c>
    </row>
    <row r="109" spans="1:5" ht="12.75">
      <c r="A109" s="35" t="s">
        <v>57</v>
      </c>
      <c r="E109" s="40" t="s">
        <v>5</v>
      </c>
    </row>
    <row r="110" spans="1:5" ht="38.25">
      <c r="A110" t="s">
        <v>58</v>
      </c>
      <c r="E110" s="39" t="s">
        <v>126</v>
      </c>
    </row>
    <row r="111" spans="1:13" ht="12.75">
      <c r="A111" t="s">
        <v>46</v>
      </c>
      <c r="C111" s="31" t="s">
        <v>26</v>
      </c>
      <c r="E111" s="33" t="s">
        <v>106</v>
      </c>
      <c r="J111" s="32">
        <f>0</f>
      </c>
      <c s="32">
        <f>0</f>
      </c>
      <c s="32">
        <f>0+L112+L116+L120+L124</f>
      </c>
      <c s="32">
        <f>0+M112+M116+M120+M124</f>
      </c>
    </row>
    <row r="112" spans="1:16" ht="12.75">
      <c r="A112" t="s">
        <v>49</v>
      </c>
      <c s="34" t="s">
        <v>204</v>
      </c>
      <c s="34" t="s">
        <v>191</v>
      </c>
      <c s="35" t="s">
        <v>192</v>
      </c>
      <c s="6" t="s">
        <v>193</v>
      </c>
      <c s="36" t="s">
        <v>111</v>
      </c>
      <c s="37">
        <v>0.15</v>
      </c>
      <c s="36">
        <v>0</v>
      </c>
      <c s="36">
        <f>ROUND(G112*H112,6)</f>
      </c>
      <c r="L112" s="38">
        <v>0</v>
      </c>
      <c s="32">
        <f>ROUND(ROUND(L112,2)*ROUND(G112,3),2)</f>
      </c>
      <c s="36" t="s">
        <v>104</v>
      </c>
      <c>
        <f>(M112*21)/100</f>
      </c>
      <c t="s">
        <v>27</v>
      </c>
    </row>
    <row r="113" spans="1:5" ht="25.5">
      <c r="A113" s="35" t="s">
        <v>55</v>
      </c>
      <c r="E113" s="39" t="s">
        <v>112</v>
      </c>
    </row>
    <row r="114" spans="1:5" ht="12.75">
      <c r="A114" s="35" t="s">
        <v>57</v>
      </c>
      <c r="E114" s="40" t="s">
        <v>297</v>
      </c>
    </row>
    <row r="115" spans="1:5" ht="127.5">
      <c r="A115" t="s">
        <v>58</v>
      </c>
      <c r="E115" s="39" t="s">
        <v>195</v>
      </c>
    </row>
    <row r="116" spans="1:16" ht="25.5">
      <c r="A116" t="s">
        <v>49</v>
      </c>
      <c s="34" t="s">
        <v>298</v>
      </c>
      <c s="34" t="s">
        <v>199</v>
      </c>
      <c s="35" t="s">
        <v>200</v>
      </c>
      <c s="6" t="s">
        <v>201</v>
      </c>
      <c s="36" t="s">
        <v>111</v>
      </c>
      <c s="37">
        <v>0.25</v>
      </c>
      <c s="36">
        <v>0</v>
      </c>
      <c s="36">
        <f>ROUND(G116*H116,6)</f>
      </c>
      <c r="L116" s="38">
        <v>0</v>
      </c>
      <c s="32">
        <f>ROUND(ROUND(L116,2)*ROUND(G116,3),2)</f>
      </c>
      <c s="36" t="s">
        <v>104</v>
      </c>
      <c>
        <f>(M116*21)/100</f>
      </c>
      <c t="s">
        <v>27</v>
      </c>
    </row>
    <row r="117" spans="1:5" ht="25.5">
      <c r="A117" s="35" t="s">
        <v>55</v>
      </c>
      <c r="E117" s="39" t="s">
        <v>112</v>
      </c>
    </row>
    <row r="118" spans="1:5" ht="12.75">
      <c r="A118" s="35" t="s">
        <v>57</v>
      </c>
      <c r="E118" s="40" t="s">
        <v>299</v>
      </c>
    </row>
    <row r="119" spans="1:5" ht="280.5">
      <c r="A119" t="s">
        <v>58</v>
      </c>
      <c r="E119" s="39" t="s">
        <v>300</v>
      </c>
    </row>
    <row r="120" spans="1:16" ht="25.5">
      <c r="A120" t="s">
        <v>49</v>
      </c>
      <c s="34" t="s">
        <v>301</v>
      </c>
      <c s="34" t="s">
        <v>302</v>
      </c>
      <c s="35" t="s">
        <v>303</v>
      </c>
      <c s="6" t="s">
        <v>304</v>
      </c>
      <c s="36" t="s">
        <v>111</v>
      </c>
      <c s="37">
        <v>0.1</v>
      </c>
      <c s="36">
        <v>0</v>
      </c>
      <c s="36">
        <f>ROUND(G120*H120,6)</f>
      </c>
      <c r="L120" s="38">
        <v>0</v>
      </c>
      <c s="32">
        <f>ROUND(ROUND(L120,2)*ROUND(G120,3),2)</f>
      </c>
      <c s="36" t="s">
        <v>104</v>
      </c>
      <c>
        <f>(M120*21)/100</f>
      </c>
      <c t="s">
        <v>27</v>
      </c>
    </row>
    <row r="121" spans="1:5" ht="25.5">
      <c r="A121" s="35" t="s">
        <v>55</v>
      </c>
      <c r="E121" s="39" t="s">
        <v>112</v>
      </c>
    </row>
    <row r="122" spans="1:5" ht="12.75">
      <c r="A122" s="35" t="s">
        <v>57</v>
      </c>
      <c r="E122" s="40" t="s">
        <v>305</v>
      </c>
    </row>
    <row r="123" spans="1:5" ht="165.75">
      <c r="A123" t="s">
        <v>58</v>
      </c>
      <c r="E123" s="39" t="s">
        <v>114</v>
      </c>
    </row>
    <row r="124" spans="1:16" ht="25.5">
      <c r="A124" t="s">
        <v>49</v>
      </c>
      <c s="34" t="s">
        <v>306</v>
      </c>
      <c s="34" t="s">
        <v>205</v>
      </c>
      <c s="35" t="s">
        <v>206</v>
      </c>
      <c s="6" t="s">
        <v>207</v>
      </c>
      <c s="36" t="s">
        <v>111</v>
      </c>
      <c s="37">
        <v>0.05</v>
      </c>
      <c s="36">
        <v>0</v>
      </c>
      <c s="36">
        <f>ROUND(G124*H124,6)</f>
      </c>
      <c r="L124" s="38">
        <v>0</v>
      </c>
      <c s="32">
        <f>ROUND(ROUND(L124,2)*ROUND(G124,3),2)</f>
      </c>
      <c s="36" t="s">
        <v>104</v>
      </c>
      <c>
        <f>(M124*21)/100</f>
      </c>
      <c t="s">
        <v>27</v>
      </c>
    </row>
    <row r="125" spans="1:5" ht="25.5">
      <c r="A125" s="35" t="s">
        <v>55</v>
      </c>
      <c r="E125" s="39" t="s">
        <v>112</v>
      </c>
    </row>
    <row r="126" spans="1:5" ht="12.75">
      <c r="A126" s="35" t="s">
        <v>57</v>
      </c>
      <c r="E126" s="40" t="s">
        <v>202</v>
      </c>
    </row>
    <row r="127" spans="1:5" ht="280.5">
      <c r="A127" t="s">
        <v>58</v>
      </c>
      <c r="E127" s="39" t="s">
        <v>300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COUNTIFS(L8:L248,"=0",A8:A248,"P")+COUNTIFS(L8:L248,"",A8:A248,"P")+SUM(Q8:Q248)</f>
      </c>
    </row>
    <row r="8" spans="1:13" ht="12.75">
      <c r="A8" t="s">
        <v>44</v>
      </c>
      <c r="C8" s="28" t="s">
        <v>309</v>
      </c>
      <c r="E8" s="30" t="s">
        <v>308</v>
      </c>
      <c r="J8" s="29">
        <f>0+J9+J154+J235</f>
      </c>
      <c s="29">
        <f>0+K9+K154+K235</f>
      </c>
      <c s="29">
        <f>0+L9+L154+L235</f>
      </c>
      <c s="29">
        <f>0+M9+M154+M235</f>
      </c>
    </row>
    <row r="9" spans="1:13" ht="12.75">
      <c r="A9" t="s">
        <v>46</v>
      </c>
      <c r="C9" s="31" t="s">
        <v>50</v>
      </c>
      <c r="E9" s="33" t="s">
        <v>48</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25.5">
      <c r="A10" t="s">
        <v>49</v>
      </c>
      <c s="34" t="s">
        <v>50</v>
      </c>
      <c s="34" t="s">
        <v>310</v>
      </c>
      <c s="35" t="s">
        <v>5</v>
      </c>
      <c s="6" t="s">
        <v>311</v>
      </c>
      <c s="36" t="s">
        <v>64</v>
      </c>
      <c s="37">
        <v>480</v>
      </c>
      <c s="36">
        <v>0</v>
      </c>
      <c s="36">
        <f>ROUND(G10*H10,6)</f>
      </c>
      <c r="L10" s="38">
        <v>0</v>
      </c>
      <c s="32">
        <f>ROUND(ROUND(L10,2)*ROUND(G10,3),2)</f>
      </c>
      <c s="36" t="s">
        <v>54</v>
      </c>
      <c>
        <f>(M10*21)/100</f>
      </c>
      <c t="s">
        <v>27</v>
      </c>
    </row>
    <row r="11" spans="1:5" ht="25.5">
      <c r="A11" s="35" t="s">
        <v>55</v>
      </c>
      <c r="E11" s="39" t="s">
        <v>311</v>
      </c>
    </row>
    <row r="12" spans="1:5" ht="12.75">
      <c r="A12" s="35" t="s">
        <v>57</v>
      </c>
      <c r="E12" s="40" t="s">
        <v>5</v>
      </c>
    </row>
    <row r="13" spans="1:5" ht="89.25">
      <c r="A13" t="s">
        <v>58</v>
      </c>
      <c r="E13" s="39" t="s">
        <v>312</v>
      </c>
    </row>
    <row r="14" spans="1:16" ht="12.75">
      <c r="A14" t="s">
        <v>49</v>
      </c>
      <c s="34" t="s">
        <v>27</v>
      </c>
      <c s="34" t="s">
        <v>295</v>
      </c>
      <c s="35" t="s">
        <v>5</v>
      </c>
      <c s="6" t="s">
        <v>296</v>
      </c>
      <c s="36" t="s">
        <v>73</v>
      </c>
      <c s="37">
        <v>3</v>
      </c>
      <c s="36">
        <v>0</v>
      </c>
      <c s="36">
        <f>ROUND(G14*H14,6)</f>
      </c>
      <c r="L14" s="38">
        <v>0</v>
      </c>
      <c s="32">
        <f>ROUND(ROUND(L14,2)*ROUND(G14,3),2)</f>
      </c>
      <c s="36" t="s">
        <v>54</v>
      </c>
      <c>
        <f>(M14*21)/100</f>
      </c>
      <c t="s">
        <v>27</v>
      </c>
    </row>
    <row r="15" spans="1:5" ht="12.75">
      <c r="A15" s="35" t="s">
        <v>55</v>
      </c>
      <c r="E15" s="39" t="s">
        <v>296</v>
      </c>
    </row>
    <row r="16" spans="1:5" ht="12.75">
      <c r="A16" s="35" t="s">
        <v>57</v>
      </c>
      <c r="E16" s="40" t="s">
        <v>5</v>
      </c>
    </row>
    <row r="17" spans="1:5" ht="51">
      <c r="A17" t="s">
        <v>58</v>
      </c>
      <c r="E17" s="39" t="s">
        <v>313</v>
      </c>
    </row>
    <row r="18" spans="1:16" ht="12.75">
      <c r="A18" t="s">
        <v>49</v>
      </c>
      <c s="34" t="s">
        <v>26</v>
      </c>
      <c s="34" t="s">
        <v>314</v>
      </c>
      <c s="35" t="s">
        <v>5</v>
      </c>
      <c s="6" t="s">
        <v>315</v>
      </c>
      <c s="36" t="s">
        <v>64</v>
      </c>
      <c s="37">
        <v>210</v>
      </c>
      <c s="36">
        <v>0</v>
      </c>
      <c s="36">
        <f>ROUND(G18*H18,6)</f>
      </c>
      <c r="L18" s="38">
        <v>0</v>
      </c>
      <c s="32">
        <f>ROUND(ROUND(L18,2)*ROUND(G18,3),2)</f>
      </c>
      <c s="36" t="s">
        <v>54</v>
      </c>
      <c>
        <f>(M18*21)/100</f>
      </c>
      <c t="s">
        <v>27</v>
      </c>
    </row>
    <row r="19" spans="1:5" ht="12.75">
      <c r="A19" s="35" t="s">
        <v>55</v>
      </c>
      <c r="E19" s="39" t="s">
        <v>315</v>
      </c>
    </row>
    <row r="20" spans="1:5" ht="12.75">
      <c r="A20" s="35" t="s">
        <v>57</v>
      </c>
      <c r="E20" s="40" t="s">
        <v>5</v>
      </c>
    </row>
    <row r="21" spans="1:5" ht="63.75">
      <c r="A21" t="s">
        <v>58</v>
      </c>
      <c r="E21" s="39" t="s">
        <v>316</v>
      </c>
    </row>
    <row r="22" spans="1:16" ht="12.75">
      <c r="A22" t="s">
        <v>49</v>
      </c>
      <c s="34" t="s">
        <v>66</v>
      </c>
      <c s="34" t="s">
        <v>317</v>
      </c>
      <c s="35" t="s">
        <v>5</v>
      </c>
      <c s="6" t="s">
        <v>318</v>
      </c>
      <c s="36" t="s">
        <v>64</v>
      </c>
      <c s="37">
        <v>210</v>
      </c>
      <c s="36">
        <v>0</v>
      </c>
      <c s="36">
        <f>ROUND(G22*H22,6)</f>
      </c>
      <c r="L22" s="38">
        <v>0</v>
      </c>
      <c s="32">
        <f>ROUND(ROUND(L22,2)*ROUND(G22,3),2)</f>
      </c>
      <c s="36" t="s">
        <v>54</v>
      </c>
      <c>
        <f>(M22*21)/100</f>
      </c>
      <c t="s">
        <v>27</v>
      </c>
    </row>
    <row r="23" spans="1:5" ht="12.75">
      <c r="A23" s="35" t="s">
        <v>55</v>
      </c>
      <c r="E23" s="39" t="s">
        <v>318</v>
      </c>
    </row>
    <row r="24" spans="1:5" ht="12.75">
      <c r="A24" s="35" t="s">
        <v>57</v>
      </c>
      <c r="E24" s="40" t="s">
        <v>5</v>
      </c>
    </row>
    <row r="25" spans="1:5" ht="89.25">
      <c r="A25" t="s">
        <v>58</v>
      </c>
      <c r="E25" s="39" t="s">
        <v>319</v>
      </c>
    </row>
    <row r="26" spans="1:16" ht="12.75">
      <c r="A26" t="s">
        <v>49</v>
      </c>
      <c s="34" t="s">
        <v>70</v>
      </c>
      <c s="34" t="s">
        <v>232</v>
      </c>
      <c s="35" t="s">
        <v>5</v>
      </c>
      <c s="6" t="s">
        <v>233</v>
      </c>
      <c s="36" t="s">
        <v>234</v>
      </c>
      <c s="37">
        <v>3</v>
      </c>
      <c s="36">
        <v>0</v>
      </c>
      <c s="36">
        <f>ROUND(G26*H26,6)</f>
      </c>
      <c r="L26" s="38">
        <v>0</v>
      </c>
      <c s="32">
        <f>ROUND(ROUND(L26,2)*ROUND(G26,3),2)</f>
      </c>
      <c s="36" t="s">
        <v>54</v>
      </c>
      <c>
        <f>(M26*21)/100</f>
      </c>
      <c t="s">
        <v>27</v>
      </c>
    </row>
    <row r="27" spans="1:5" ht="12.75">
      <c r="A27" s="35" t="s">
        <v>55</v>
      </c>
      <c r="E27" s="39" t="s">
        <v>233</v>
      </c>
    </row>
    <row r="28" spans="1:5" ht="12.75">
      <c r="A28" s="35" t="s">
        <v>57</v>
      </c>
      <c r="E28" s="40" t="s">
        <v>5</v>
      </c>
    </row>
    <row r="29" spans="1:5" ht="63.75">
      <c r="A29" t="s">
        <v>58</v>
      </c>
      <c r="E29" s="39" t="s">
        <v>320</v>
      </c>
    </row>
    <row r="30" spans="1:16" ht="12.75">
      <c r="A30" t="s">
        <v>49</v>
      </c>
      <c s="34" t="s">
        <v>76</v>
      </c>
      <c s="34" t="s">
        <v>236</v>
      </c>
      <c s="35" t="s">
        <v>5</v>
      </c>
      <c s="6" t="s">
        <v>237</v>
      </c>
      <c s="36" t="s">
        <v>234</v>
      </c>
      <c s="37">
        <v>3</v>
      </c>
      <c s="36">
        <v>0</v>
      </c>
      <c s="36">
        <f>ROUND(G30*H30,6)</f>
      </c>
      <c r="L30" s="38">
        <v>0</v>
      </c>
      <c s="32">
        <f>ROUND(ROUND(L30,2)*ROUND(G30,3),2)</f>
      </c>
      <c s="36" t="s">
        <v>54</v>
      </c>
      <c>
        <f>(M30*21)/100</f>
      </c>
      <c t="s">
        <v>27</v>
      </c>
    </row>
    <row r="31" spans="1:5" ht="12.75">
      <c r="A31" s="35" t="s">
        <v>55</v>
      </c>
      <c r="E31" s="39" t="s">
        <v>237</v>
      </c>
    </row>
    <row r="32" spans="1:5" ht="12.75">
      <c r="A32" s="35" t="s">
        <v>57</v>
      </c>
      <c r="E32" s="40" t="s">
        <v>5</v>
      </c>
    </row>
    <row r="33" spans="1:5" ht="76.5">
      <c r="A33" t="s">
        <v>58</v>
      </c>
      <c r="E33" s="39" t="s">
        <v>238</v>
      </c>
    </row>
    <row r="34" spans="1:16" ht="12.75">
      <c r="A34" t="s">
        <v>49</v>
      </c>
      <c s="34" t="s">
        <v>79</v>
      </c>
      <c s="34" t="s">
        <v>321</v>
      </c>
      <c s="35" t="s">
        <v>5</v>
      </c>
      <c s="6" t="s">
        <v>322</v>
      </c>
      <c s="36" t="s">
        <v>73</v>
      </c>
      <c s="37">
        <v>2</v>
      </c>
      <c s="36">
        <v>0</v>
      </c>
      <c s="36">
        <f>ROUND(G34*H34,6)</f>
      </c>
      <c r="L34" s="38">
        <v>0</v>
      </c>
      <c s="32">
        <f>ROUND(ROUND(L34,2)*ROUND(G34,3),2)</f>
      </c>
      <c s="36" t="s">
        <v>54</v>
      </c>
      <c>
        <f>(M34*21)/100</f>
      </c>
      <c t="s">
        <v>27</v>
      </c>
    </row>
    <row r="35" spans="1:5" ht="12.75">
      <c r="A35" s="35" t="s">
        <v>55</v>
      </c>
      <c r="E35" s="39" t="s">
        <v>322</v>
      </c>
    </row>
    <row r="36" spans="1:5" ht="12.75">
      <c r="A36" s="35" t="s">
        <v>57</v>
      </c>
      <c r="E36" s="40" t="s">
        <v>5</v>
      </c>
    </row>
    <row r="37" spans="1:5" ht="63.75">
      <c r="A37" t="s">
        <v>58</v>
      </c>
      <c r="E37" s="39" t="s">
        <v>246</v>
      </c>
    </row>
    <row r="38" spans="1:16" ht="12.75">
      <c r="A38" t="s">
        <v>49</v>
      </c>
      <c s="34" t="s">
        <v>82</v>
      </c>
      <c s="34" t="s">
        <v>323</v>
      </c>
      <c s="35" t="s">
        <v>5</v>
      </c>
      <c s="6" t="s">
        <v>324</v>
      </c>
      <c s="36" t="s">
        <v>73</v>
      </c>
      <c s="37">
        <v>2</v>
      </c>
      <c s="36">
        <v>0</v>
      </c>
      <c s="36">
        <f>ROUND(G38*H38,6)</f>
      </c>
      <c r="L38" s="38">
        <v>0</v>
      </c>
      <c s="32">
        <f>ROUND(ROUND(L38,2)*ROUND(G38,3),2)</f>
      </c>
      <c s="36" t="s">
        <v>54</v>
      </c>
      <c>
        <f>(M38*21)/100</f>
      </c>
      <c t="s">
        <v>27</v>
      </c>
    </row>
    <row r="39" spans="1:5" ht="12.75">
      <c r="A39" s="35" t="s">
        <v>55</v>
      </c>
      <c r="E39" s="39" t="s">
        <v>324</v>
      </c>
    </row>
    <row r="40" spans="1:5" ht="12.75">
      <c r="A40" s="35" t="s">
        <v>57</v>
      </c>
      <c r="E40" s="40" t="s">
        <v>5</v>
      </c>
    </row>
    <row r="41" spans="1:5" ht="89.25">
      <c r="A41" t="s">
        <v>58</v>
      </c>
      <c r="E41" s="39" t="s">
        <v>325</v>
      </c>
    </row>
    <row r="42" spans="1:16" ht="12.75">
      <c r="A42" t="s">
        <v>49</v>
      </c>
      <c s="34" t="s">
        <v>87</v>
      </c>
      <c s="34" t="s">
        <v>326</v>
      </c>
      <c s="35" t="s">
        <v>5</v>
      </c>
      <c s="6" t="s">
        <v>327</v>
      </c>
      <c s="36" t="s">
        <v>73</v>
      </c>
      <c s="37">
        <v>2</v>
      </c>
      <c s="36">
        <v>0</v>
      </c>
      <c s="36">
        <f>ROUND(G42*H42,6)</f>
      </c>
      <c r="L42" s="38">
        <v>0</v>
      </c>
      <c s="32">
        <f>ROUND(ROUND(L42,2)*ROUND(G42,3),2)</f>
      </c>
      <c s="36" t="s">
        <v>54</v>
      </c>
      <c>
        <f>(M42*21)/100</f>
      </c>
      <c t="s">
        <v>27</v>
      </c>
    </row>
    <row r="43" spans="1:5" ht="12.75">
      <c r="A43" s="35" t="s">
        <v>55</v>
      </c>
      <c r="E43" s="39" t="s">
        <v>327</v>
      </c>
    </row>
    <row r="44" spans="1:5" ht="12.75">
      <c r="A44" s="35" t="s">
        <v>57</v>
      </c>
      <c r="E44" s="40" t="s">
        <v>5</v>
      </c>
    </row>
    <row r="45" spans="1:5" ht="127.5">
      <c r="A45" t="s">
        <v>58</v>
      </c>
      <c r="E45" s="39" t="s">
        <v>328</v>
      </c>
    </row>
    <row r="46" spans="1:16" ht="12.75">
      <c r="A46" t="s">
        <v>49</v>
      </c>
      <c s="34" t="s">
        <v>91</v>
      </c>
      <c s="34" t="s">
        <v>329</v>
      </c>
      <c s="35" t="s">
        <v>5</v>
      </c>
      <c s="6" t="s">
        <v>330</v>
      </c>
      <c s="36" t="s">
        <v>73</v>
      </c>
      <c s="37">
        <v>2</v>
      </c>
      <c s="36">
        <v>0</v>
      </c>
      <c s="36">
        <f>ROUND(G46*H46,6)</f>
      </c>
      <c r="L46" s="38">
        <v>0</v>
      </c>
      <c s="32">
        <f>ROUND(ROUND(L46,2)*ROUND(G46,3),2)</f>
      </c>
      <c s="36" t="s">
        <v>54</v>
      </c>
      <c>
        <f>(M46*21)/100</f>
      </c>
      <c t="s">
        <v>27</v>
      </c>
    </row>
    <row r="47" spans="1:5" ht="12.75">
      <c r="A47" s="35" t="s">
        <v>55</v>
      </c>
      <c r="E47" s="39" t="s">
        <v>330</v>
      </c>
    </row>
    <row r="48" spans="1:5" ht="12.75">
      <c r="A48" s="35" t="s">
        <v>57</v>
      </c>
      <c r="E48" s="40" t="s">
        <v>5</v>
      </c>
    </row>
    <row r="49" spans="1:5" ht="89.25">
      <c r="A49" t="s">
        <v>58</v>
      </c>
      <c r="E49" s="39" t="s">
        <v>249</v>
      </c>
    </row>
    <row r="50" spans="1:16" ht="12.75">
      <c r="A50" t="s">
        <v>49</v>
      </c>
      <c s="34" t="s">
        <v>94</v>
      </c>
      <c s="34" t="s">
        <v>331</v>
      </c>
      <c s="35" t="s">
        <v>5</v>
      </c>
      <c s="6" t="s">
        <v>332</v>
      </c>
      <c s="36" t="s">
        <v>73</v>
      </c>
      <c s="37">
        <v>2</v>
      </c>
      <c s="36">
        <v>0</v>
      </c>
      <c s="36">
        <f>ROUND(G50*H50,6)</f>
      </c>
      <c r="L50" s="38">
        <v>0</v>
      </c>
      <c s="32">
        <f>ROUND(ROUND(L50,2)*ROUND(G50,3),2)</f>
      </c>
      <c s="36" t="s">
        <v>54</v>
      </c>
      <c>
        <f>(M50*21)/100</f>
      </c>
      <c t="s">
        <v>27</v>
      </c>
    </row>
    <row r="51" spans="1:5" ht="12.75">
      <c r="A51" s="35" t="s">
        <v>55</v>
      </c>
      <c r="E51" s="39" t="s">
        <v>332</v>
      </c>
    </row>
    <row r="52" spans="1:5" ht="12.75">
      <c r="A52" s="35" t="s">
        <v>57</v>
      </c>
      <c r="E52" s="40" t="s">
        <v>5</v>
      </c>
    </row>
    <row r="53" spans="1:5" ht="127.5">
      <c r="A53" t="s">
        <v>58</v>
      </c>
      <c r="E53" s="39" t="s">
        <v>333</v>
      </c>
    </row>
    <row r="54" spans="1:16" ht="12.75">
      <c r="A54" t="s">
        <v>49</v>
      </c>
      <c s="34" t="s">
        <v>98</v>
      </c>
      <c s="34" t="s">
        <v>334</v>
      </c>
      <c s="35" t="s">
        <v>5</v>
      </c>
      <c s="6" t="s">
        <v>335</v>
      </c>
      <c s="36" t="s">
        <v>73</v>
      </c>
      <c s="37">
        <v>2</v>
      </c>
      <c s="36">
        <v>0</v>
      </c>
      <c s="36">
        <f>ROUND(G54*H54,6)</f>
      </c>
      <c r="L54" s="38">
        <v>0</v>
      </c>
      <c s="32">
        <f>ROUND(ROUND(L54,2)*ROUND(G54,3),2)</f>
      </c>
      <c s="36" t="s">
        <v>54</v>
      </c>
      <c>
        <f>(M54*21)/100</f>
      </c>
      <c t="s">
        <v>27</v>
      </c>
    </row>
    <row r="55" spans="1:5" ht="12.75">
      <c r="A55" s="35" t="s">
        <v>55</v>
      </c>
      <c r="E55" s="39" t="s">
        <v>335</v>
      </c>
    </row>
    <row r="56" spans="1:5" ht="12.75">
      <c r="A56" s="35" t="s">
        <v>57</v>
      </c>
      <c r="E56" s="40" t="s">
        <v>5</v>
      </c>
    </row>
    <row r="57" spans="1:5" ht="63.75">
      <c r="A57" t="s">
        <v>58</v>
      </c>
      <c r="E57" s="39" t="s">
        <v>246</v>
      </c>
    </row>
    <row r="58" spans="1:16" ht="12.75">
      <c r="A58" t="s">
        <v>49</v>
      </c>
      <c s="34" t="s">
        <v>101</v>
      </c>
      <c s="34" t="s">
        <v>336</v>
      </c>
      <c s="35" t="s">
        <v>5</v>
      </c>
      <c s="6" t="s">
        <v>337</v>
      </c>
      <c s="36" t="s">
        <v>73</v>
      </c>
      <c s="37">
        <v>7</v>
      </c>
      <c s="36">
        <v>0</v>
      </c>
      <c s="36">
        <f>ROUND(G58*H58,6)</f>
      </c>
      <c r="L58" s="38">
        <v>0</v>
      </c>
      <c s="32">
        <f>ROUND(ROUND(L58,2)*ROUND(G58,3),2)</f>
      </c>
      <c s="36" t="s">
        <v>54</v>
      </c>
      <c>
        <f>(M58*21)/100</f>
      </c>
      <c t="s">
        <v>27</v>
      </c>
    </row>
    <row r="59" spans="1:5" ht="12.75">
      <c r="A59" s="35" t="s">
        <v>55</v>
      </c>
      <c r="E59" s="39" t="s">
        <v>337</v>
      </c>
    </row>
    <row r="60" spans="1:5" ht="12.75">
      <c r="A60" s="35" t="s">
        <v>57</v>
      </c>
      <c r="E60" s="40" t="s">
        <v>5</v>
      </c>
    </row>
    <row r="61" spans="1:5" ht="114.75">
      <c r="A61" t="s">
        <v>58</v>
      </c>
      <c r="E61" s="39" t="s">
        <v>338</v>
      </c>
    </row>
    <row r="62" spans="1:16" ht="12.75">
      <c r="A62" t="s">
        <v>49</v>
      </c>
      <c s="34" t="s">
        <v>107</v>
      </c>
      <c s="34" t="s">
        <v>339</v>
      </c>
      <c s="35" t="s">
        <v>5</v>
      </c>
      <c s="6" t="s">
        <v>340</v>
      </c>
      <c s="36" t="s">
        <v>73</v>
      </c>
      <c s="37">
        <v>7</v>
      </c>
      <c s="36">
        <v>0</v>
      </c>
      <c s="36">
        <f>ROUND(G62*H62,6)</f>
      </c>
      <c r="L62" s="38">
        <v>0</v>
      </c>
      <c s="32">
        <f>ROUND(ROUND(L62,2)*ROUND(G62,3),2)</f>
      </c>
      <c s="36" t="s">
        <v>54</v>
      </c>
      <c>
        <f>(M62*21)/100</f>
      </c>
      <c t="s">
        <v>27</v>
      </c>
    </row>
    <row r="63" spans="1:5" ht="12.75">
      <c r="A63" s="35" t="s">
        <v>55</v>
      </c>
      <c r="E63" s="39" t="s">
        <v>340</v>
      </c>
    </row>
    <row r="64" spans="1:5" ht="12.75">
      <c r="A64" s="35" t="s">
        <v>57</v>
      </c>
      <c r="E64" s="40" t="s">
        <v>5</v>
      </c>
    </row>
    <row r="65" spans="1:5" ht="89.25">
      <c r="A65" t="s">
        <v>58</v>
      </c>
      <c r="E65" s="39" t="s">
        <v>325</v>
      </c>
    </row>
    <row r="66" spans="1:16" ht="12.75">
      <c r="A66" t="s">
        <v>49</v>
      </c>
      <c s="34" t="s">
        <v>159</v>
      </c>
      <c s="34" t="s">
        <v>341</v>
      </c>
      <c s="35" t="s">
        <v>5</v>
      </c>
      <c s="6" t="s">
        <v>342</v>
      </c>
      <c s="36" t="s">
        <v>73</v>
      </c>
      <c s="37">
        <v>35</v>
      </c>
      <c s="36">
        <v>0</v>
      </c>
      <c s="36">
        <f>ROUND(G66*H66,6)</f>
      </c>
      <c r="L66" s="38">
        <v>0</v>
      </c>
      <c s="32">
        <f>ROUND(ROUND(L66,2)*ROUND(G66,3),2)</f>
      </c>
      <c s="36" t="s">
        <v>54</v>
      </c>
      <c>
        <f>(M66*21)/100</f>
      </c>
      <c t="s">
        <v>27</v>
      </c>
    </row>
    <row r="67" spans="1:5" ht="12.75">
      <c r="A67" s="35" t="s">
        <v>55</v>
      </c>
      <c r="E67" s="39" t="s">
        <v>342</v>
      </c>
    </row>
    <row r="68" spans="1:5" ht="12.75">
      <c r="A68" s="35" t="s">
        <v>57</v>
      </c>
      <c r="E68" s="40" t="s">
        <v>5</v>
      </c>
    </row>
    <row r="69" spans="1:5" ht="114.75">
      <c r="A69" t="s">
        <v>58</v>
      </c>
      <c r="E69" s="39" t="s">
        <v>338</v>
      </c>
    </row>
    <row r="70" spans="1:16" ht="12.75">
      <c r="A70" t="s">
        <v>49</v>
      </c>
      <c s="34" t="s">
        <v>163</v>
      </c>
      <c s="34" t="s">
        <v>343</v>
      </c>
      <c s="35" t="s">
        <v>5</v>
      </c>
      <c s="6" t="s">
        <v>344</v>
      </c>
      <c s="36" t="s">
        <v>73</v>
      </c>
      <c s="37">
        <v>35</v>
      </c>
      <c s="36">
        <v>0</v>
      </c>
      <c s="36">
        <f>ROUND(G70*H70,6)</f>
      </c>
      <c r="L70" s="38">
        <v>0</v>
      </c>
      <c s="32">
        <f>ROUND(ROUND(L70,2)*ROUND(G70,3),2)</f>
      </c>
      <c s="36" t="s">
        <v>54</v>
      </c>
      <c>
        <f>(M70*21)/100</f>
      </c>
      <c t="s">
        <v>27</v>
      </c>
    </row>
    <row r="71" spans="1:5" ht="12.75">
      <c r="A71" s="35" t="s">
        <v>55</v>
      </c>
      <c r="E71" s="39" t="s">
        <v>344</v>
      </c>
    </row>
    <row r="72" spans="1:5" ht="12.75">
      <c r="A72" s="35" t="s">
        <v>57</v>
      </c>
      <c r="E72" s="40" t="s">
        <v>5</v>
      </c>
    </row>
    <row r="73" spans="1:5" ht="89.25">
      <c r="A73" t="s">
        <v>58</v>
      </c>
      <c r="E73" s="39" t="s">
        <v>325</v>
      </c>
    </row>
    <row r="74" spans="1:16" ht="12.75">
      <c r="A74" t="s">
        <v>49</v>
      </c>
      <c s="34" t="s">
        <v>167</v>
      </c>
      <c s="34" t="s">
        <v>345</v>
      </c>
      <c s="35" t="s">
        <v>5</v>
      </c>
      <c s="6" t="s">
        <v>346</v>
      </c>
      <c s="36" t="s">
        <v>73</v>
      </c>
      <c s="37">
        <v>5</v>
      </c>
      <c s="36">
        <v>0</v>
      </c>
      <c s="36">
        <f>ROUND(G74*H74,6)</f>
      </c>
      <c r="L74" s="38">
        <v>0</v>
      </c>
      <c s="32">
        <f>ROUND(ROUND(L74,2)*ROUND(G74,3),2)</f>
      </c>
      <c s="36" t="s">
        <v>54</v>
      </c>
      <c>
        <f>(M74*21)/100</f>
      </c>
      <c t="s">
        <v>27</v>
      </c>
    </row>
    <row r="75" spans="1:5" ht="12.75">
      <c r="A75" s="35" t="s">
        <v>55</v>
      </c>
      <c r="E75" s="39" t="s">
        <v>346</v>
      </c>
    </row>
    <row r="76" spans="1:5" ht="12.75">
      <c r="A76" s="35" t="s">
        <v>57</v>
      </c>
      <c r="E76" s="40" t="s">
        <v>5</v>
      </c>
    </row>
    <row r="77" spans="1:5" ht="114.75">
      <c r="A77" t="s">
        <v>58</v>
      </c>
      <c r="E77" s="39" t="s">
        <v>338</v>
      </c>
    </row>
    <row r="78" spans="1:16" ht="12.75">
      <c r="A78" t="s">
        <v>49</v>
      </c>
      <c s="34" t="s">
        <v>170</v>
      </c>
      <c s="34" t="s">
        <v>347</v>
      </c>
      <c s="35" t="s">
        <v>5</v>
      </c>
      <c s="6" t="s">
        <v>348</v>
      </c>
      <c s="36" t="s">
        <v>73</v>
      </c>
      <c s="37">
        <v>5</v>
      </c>
      <c s="36">
        <v>0</v>
      </c>
      <c s="36">
        <f>ROUND(G78*H78,6)</f>
      </c>
      <c r="L78" s="38">
        <v>0</v>
      </c>
      <c s="32">
        <f>ROUND(ROUND(L78,2)*ROUND(G78,3),2)</f>
      </c>
      <c s="36" t="s">
        <v>54</v>
      </c>
      <c>
        <f>(M78*21)/100</f>
      </c>
      <c t="s">
        <v>27</v>
      </c>
    </row>
    <row r="79" spans="1:5" ht="12.75">
      <c r="A79" s="35" t="s">
        <v>55</v>
      </c>
      <c r="E79" s="39" t="s">
        <v>348</v>
      </c>
    </row>
    <row r="80" spans="1:5" ht="12.75">
      <c r="A80" s="35" t="s">
        <v>57</v>
      </c>
      <c r="E80" s="40" t="s">
        <v>5</v>
      </c>
    </row>
    <row r="81" spans="1:5" ht="89.25">
      <c r="A81" t="s">
        <v>58</v>
      </c>
      <c r="E81" s="39" t="s">
        <v>325</v>
      </c>
    </row>
    <row r="82" spans="1:16" ht="12.75">
      <c r="A82" t="s">
        <v>49</v>
      </c>
      <c s="34" t="s">
        <v>173</v>
      </c>
      <c s="34" t="s">
        <v>349</v>
      </c>
      <c s="35" t="s">
        <v>5</v>
      </c>
      <c s="6" t="s">
        <v>350</v>
      </c>
      <c s="36" t="s">
        <v>73</v>
      </c>
      <c s="37">
        <v>165</v>
      </c>
      <c s="36">
        <v>0</v>
      </c>
      <c s="36">
        <f>ROUND(G82*H82,6)</f>
      </c>
      <c r="L82" s="38">
        <v>0</v>
      </c>
      <c s="32">
        <f>ROUND(ROUND(L82,2)*ROUND(G82,3),2)</f>
      </c>
      <c s="36" t="s">
        <v>54</v>
      </c>
      <c>
        <f>(M82*21)/100</f>
      </c>
      <c t="s">
        <v>27</v>
      </c>
    </row>
    <row r="83" spans="1:5" ht="12.75">
      <c r="A83" s="35" t="s">
        <v>55</v>
      </c>
      <c r="E83" s="39" t="s">
        <v>350</v>
      </c>
    </row>
    <row r="84" spans="1:5" ht="12.75">
      <c r="A84" s="35" t="s">
        <v>57</v>
      </c>
      <c r="E84" s="40" t="s">
        <v>5</v>
      </c>
    </row>
    <row r="85" spans="1:5" ht="114.75">
      <c r="A85" t="s">
        <v>58</v>
      </c>
      <c r="E85" s="39" t="s">
        <v>338</v>
      </c>
    </row>
    <row r="86" spans="1:16" ht="12.75">
      <c r="A86" t="s">
        <v>49</v>
      </c>
      <c s="34" t="s">
        <v>177</v>
      </c>
      <c s="34" t="s">
        <v>351</v>
      </c>
      <c s="35" t="s">
        <v>5</v>
      </c>
      <c s="6" t="s">
        <v>352</v>
      </c>
      <c s="36" t="s">
        <v>73</v>
      </c>
      <c s="37">
        <v>165</v>
      </c>
      <c s="36">
        <v>0</v>
      </c>
      <c s="36">
        <f>ROUND(G86*H86,6)</f>
      </c>
      <c r="L86" s="38">
        <v>0</v>
      </c>
      <c s="32">
        <f>ROUND(ROUND(L86,2)*ROUND(G86,3),2)</f>
      </c>
      <c s="36" t="s">
        <v>54</v>
      </c>
      <c>
        <f>(M86*21)/100</f>
      </c>
      <c t="s">
        <v>27</v>
      </c>
    </row>
    <row r="87" spans="1:5" ht="12.75">
      <c r="A87" s="35" t="s">
        <v>55</v>
      </c>
      <c r="E87" s="39" t="s">
        <v>352</v>
      </c>
    </row>
    <row r="88" spans="1:5" ht="12.75">
      <c r="A88" s="35" t="s">
        <v>57</v>
      </c>
      <c r="E88" s="40" t="s">
        <v>5</v>
      </c>
    </row>
    <row r="89" spans="1:5" ht="89.25">
      <c r="A89" t="s">
        <v>58</v>
      </c>
      <c r="E89" s="39" t="s">
        <v>325</v>
      </c>
    </row>
    <row r="90" spans="1:16" ht="12.75">
      <c r="A90" t="s">
        <v>49</v>
      </c>
      <c s="34" t="s">
        <v>182</v>
      </c>
      <c s="34" t="s">
        <v>353</v>
      </c>
      <c s="35" t="s">
        <v>5</v>
      </c>
      <c s="6" t="s">
        <v>354</v>
      </c>
      <c s="36" t="s">
        <v>73</v>
      </c>
      <c s="37">
        <v>28</v>
      </c>
      <c s="36">
        <v>0</v>
      </c>
      <c s="36">
        <f>ROUND(G90*H90,6)</f>
      </c>
      <c r="L90" s="38">
        <v>0</v>
      </c>
      <c s="32">
        <f>ROUND(ROUND(L90,2)*ROUND(G90,3),2)</f>
      </c>
      <c s="36" t="s">
        <v>54</v>
      </c>
      <c>
        <f>(M90*21)/100</f>
      </c>
      <c t="s">
        <v>27</v>
      </c>
    </row>
    <row r="91" spans="1:5" ht="12.75">
      <c r="A91" s="35" t="s">
        <v>55</v>
      </c>
      <c r="E91" s="39" t="s">
        <v>354</v>
      </c>
    </row>
    <row r="92" spans="1:5" ht="12.75">
      <c r="A92" s="35" t="s">
        <v>57</v>
      </c>
      <c r="E92" s="40" t="s">
        <v>5</v>
      </c>
    </row>
    <row r="93" spans="1:5" ht="114.75">
      <c r="A93" t="s">
        <v>58</v>
      </c>
      <c r="E93" s="39" t="s">
        <v>338</v>
      </c>
    </row>
    <row r="94" spans="1:16" ht="12.75">
      <c r="A94" t="s">
        <v>49</v>
      </c>
      <c s="34" t="s">
        <v>186</v>
      </c>
      <c s="34" t="s">
        <v>355</v>
      </c>
      <c s="35" t="s">
        <v>5</v>
      </c>
      <c s="6" t="s">
        <v>356</v>
      </c>
      <c s="36" t="s">
        <v>73</v>
      </c>
      <c s="37">
        <v>28</v>
      </c>
      <c s="36">
        <v>0</v>
      </c>
      <c s="36">
        <f>ROUND(G94*H94,6)</f>
      </c>
      <c r="L94" s="38">
        <v>0</v>
      </c>
      <c s="32">
        <f>ROUND(ROUND(L94,2)*ROUND(G94,3),2)</f>
      </c>
      <c s="36" t="s">
        <v>54</v>
      </c>
      <c>
        <f>(M94*21)/100</f>
      </c>
      <c t="s">
        <v>27</v>
      </c>
    </row>
    <row r="95" spans="1:5" ht="12.75">
      <c r="A95" s="35" t="s">
        <v>55</v>
      </c>
      <c r="E95" s="39" t="s">
        <v>356</v>
      </c>
    </row>
    <row r="96" spans="1:5" ht="12.75">
      <c r="A96" s="35" t="s">
        <v>57</v>
      </c>
      <c r="E96" s="40" t="s">
        <v>5</v>
      </c>
    </row>
    <row r="97" spans="1:5" ht="89.25">
      <c r="A97" t="s">
        <v>58</v>
      </c>
      <c r="E97" s="39" t="s">
        <v>325</v>
      </c>
    </row>
    <row r="98" spans="1:16" ht="12.75">
      <c r="A98" t="s">
        <v>49</v>
      </c>
      <c s="34" t="s">
        <v>190</v>
      </c>
      <c s="34" t="s">
        <v>357</v>
      </c>
      <c s="35" t="s">
        <v>5</v>
      </c>
      <c s="6" t="s">
        <v>358</v>
      </c>
      <c s="36" t="s">
        <v>73</v>
      </c>
      <c s="37">
        <v>31</v>
      </c>
      <c s="36">
        <v>0</v>
      </c>
      <c s="36">
        <f>ROUND(G98*H98,6)</f>
      </c>
      <c r="L98" s="38">
        <v>0</v>
      </c>
      <c s="32">
        <f>ROUND(ROUND(L98,2)*ROUND(G98,3),2)</f>
      </c>
      <c s="36" t="s">
        <v>54</v>
      </c>
      <c>
        <f>(M98*21)/100</f>
      </c>
      <c t="s">
        <v>27</v>
      </c>
    </row>
    <row r="99" spans="1:5" ht="12.75">
      <c r="A99" s="35" t="s">
        <v>55</v>
      </c>
      <c r="E99" s="39" t="s">
        <v>358</v>
      </c>
    </row>
    <row r="100" spans="1:5" ht="12.75">
      <c r="A100" s="35" t="s">
        <v>57</v>
      </c>
      <c r="E100" s="40" t="s">
        <v>5</v>
      </c>
    </row>
    <row r="101" spans="1:5" ht="114.75">
      <c r="A101" t="s">
        <v>58</v>
      </c>
      <c r="E101" s="39" t="s">
        <v>338</v>
      </c>
    </row>
    <row r="102" spans="1:16" ht="12.75">
      <c r="A102" t="s">
        <v>49</v>
      </c>
      <c s="34" t="s">
        <v>196</v>
      </c>
      <c s="34" t="s">
        <v>359</v>
      </c>
      <c s="35" t="s">
        <v>5</v>
      </c>
      <c s="6" t="s">
        <v>360</v>
      </c>
      <c s="36" t="s">
        <v>73</v>
      </c>
      <c s="37">
        <v>31</v>
      </c>
      <c s="36">
        <v>0</v>
      </c>
      <c s="36">
        <f>ROUND(G102*H102,6)</f>
      </c>
      <c r="L102" s="38">
        <v>0</v>
      </c>
      <c s="32">
        <f>ROUND(ROUND(L102,2)*ROUND(G102,3),2)</f>
      </c>
      <c s="36" t="s">
        <v>54</v>
      </c>
      <c>
        <f>(M102*21)/100</f>
      </c>
      <c t="s">
        <v>27</v>
      </c>
    </row>
    <row r="103" spans="1:5" ht="12.75">
      <c r="A103" s="35" t="s">
        <v>55</v>
      </c>
      <c r="E103" s="39" t="s">
        <v>360</v>
      </c>
    </row>
    <row r="104" spans="1:5" ht="12.75">
      <c r="A104" s="35" t="s">
        <v>57</v>
      </c>
      <c r="E104" s="40" t="s">
        <v>5</v>
      </c>
    </row>
    <row r="105" spans="1:5" ht="89.25">
      <c r="A105" t="s">
        <v>58</v>
      </c>
      <c r="E105" s="39" t="s">
        <v>325</v>
      </c>
    </row>
    <row r="106" spans="1:16" ht="12.75">
      <c r="A106" t="s">
        <v>49</v>
      </c>
      <c s="34" t="s">
        <v>198</v>
      </c>
      <c s="34" t="s">
        <v>361</v>
      </c>
      <c s="35" t="s">
        <v>5</v>
      </c>
      <c s="6" t="s">
        <v>362</v>
      </c>
      <c s="36" t="s">
        <v>73</v>
      </c>
      <c s="37">
        <v>48</v>
      </c>
      <c s="36">
        <v>0</v>
      </c>
      <c s="36">
        <f>ROUND(G106*H106,6)</f>
      </c>
      <c r="L106" s="38">
        <v>0</v>
      </c>
      <c s="32">
        <f>ROUND(ROUND(L106,2)*ROUND(G106,3),2)</f>
      </c>
      <c s="36" t="s">
        <v>54</v>
      </c>
      <c>
        <f>(M106*21)/100</f>
      </c>
      <c t="s">
        <v>27</v>
      </c>
    </row>
    <row r="107" spans="1:5" ht="12.75">
      <c r="A107" s="35" t="s">
        <v>55</v>
      </c>
      <c r="E107" s="39" t="s">
        <v>362</v>
      </c>
    </row>
    <row r="108" spans="1:5" ht="12.75">
      <c r="A108" s="35" t="s">
        <v>57</v>
      </c>
      <c r="E108" s="40" t="s">
        <v>5</v>
      </c>
    </row>
    <row r="109" spans="1:5" ht="114.75">
      <c r="A109" t="s">
        <v>58</v>
      </c>
      <c r="E109" s="39" t="s">
        <v>338</v>
      </c>
    </row>
    <row r="110" spans="1:16" ht="12.75">
      <c r="A110" t="s">
        <v>49</v>
      </c>
      <c s="34" t="s">
        <v>204</v>
      </c>
      <c s="34" t="s">
        <v>363</v>
      </c>
      <c s="35" t="s">
        <v>5</v>
      </c>
      <c s="6" t="s">
        <v>364</v>
      </c>
      <c s="36" t="s">
        <v>69</v>
      </c>
      <c s="37">
        <v>48</v>
      </c>
      <c s="36">
        <v>0</v>
      </c>
      <c s="36">
        <f>ROUND(G110*H110,6)</f>
      </c>
      <c r="L110" s="38">
        <v>0</v>
      </c>
      <c s="32">
        <f>ROUND(ROUND(L110,2)*ROUND(G110,3),2)</f>
      </c>
      <c s="36" t="s">
        <v>54</v>
      </c>
      <c>
        <f>(M110*21)/100</f>
      </c>
      <c t="s">
        <v>27</v>
      </c>
    </row>
    <row r="111" spans="1:5" ht="12.75">
      <c r="A111" s="35" t="s">
        <v>55</v>
      </c>
      <c r="E111" s="39" t="s">
        <v>364</v>
      </c>
    </row>
    <row r="112" spans="1:5" ht="12.75">
      <c r="A112" s="35" t="s">
        <v>57</v>
      </c>
      <c r="E112" s="40" t="s">
        <v>5</v>
      </c>
    </row>
    <row r="113" spans="1:5" ht="89.25">
      <c r="A113" t="s">
        <v>58</v>
      </c>
      <c r="E113" s="39" t="s">
        <v>325</v>
      </c>
    </row>
    <row r="114" spans="1:16" ht="12.75">
      <c r="A114" t="s">
        <v>49</v>
      </c>
      <c s="34" t="s">
        <v>298</v>
      </c>
      <c s="34" t="s">
        <v>365</v>
      </c>
      <c s="35" t="s">
        <v>5</v>
      </c>
      <c s="6" t="s">
        <v>366</v>
      </c>
      <c s="36" t="s">
        <v>73</v>
      </c>
      <c s="37">
        <v>7</v>
      </c>
      <c s="36">
        <v>0</v>
      </c>
      <c s="36">
        <f>ROUND(G114*H114,6)</f>
      </c>
      <c r="L114" s="38">
        <v>0</v>
      </c>
      <c s="32">
        <f>ROUND(ROUND(L114,2)*ROUND(G114,3),2)</f>
      </c>
      <c s="36" t="s">
        <v>54</v>
      </c>
      <c>
        <f>(M114*21)/100</f>
      </c>
      <c t="s">
        <v>27</v>
      </c>
    </row>
    <row r="115" spans="1:5" ht="12.75">
      <c r="A115" s="35" t="s">
        <v>55</v>
      </c>
      <c r="E115" s="39" t="s">
        <v>366</v>
      </c>
    </row>
    <row r="116" spans="1:5" ht="12.75">
      <c r="A116" s="35" t="s">
        <v>57</v>
      </c>
      <c r="E116" s="40" t="s">
        <v>5</v>
      </c>
    </row>
    <row r="117" spans="1:5" ht="114.75">
      <c r="A117" t="s">
        <v>58</v>
      </c>
      <c r="E117" s="39" t="s">
        <v>338</v>
      </c>
    </row>
    <row r="118" spans="1:16" ht="12.75">
      <c r="A118" t="s">
        <v>49</v>
      </c>
      <c s="34" t="s">
        <v>301</v>
      </c>
      <c s="34" t="s">
        <v>367</v>
      </c>
      <c s="35" t="s">
        <v>5</v>
      </c>
      <c s="6" t="s">
        <v>368</v>
      </c>
      <c s="36" t="s">
        <v>73</v>
      </c>
      <c s="37">
        <v>7</v>
      </c>
      <c s="36">
        <v>0</v>
      </c>
      <c s="36">
        <f>ROUND(G118*H118,6)</f>
      </c>
      <c r="L118" s="38">
        <v>0</v>
      </c>
      <c s="32">
        <f>ROUND(ROUND(L118,2)*ROUND(G118,3),2)</f>
      </c>
      <c s="36" t="s">
        <v>54</v>
      </c>
      <c>
        <f>(M118*21)/100</f>
      </c>
      <c t="s">
        <v>27</v>
      </c>
    </row>
    <row r="119" spans="1:5" ht="12.75">
      <c r="A119" s="35" t="s">
        <v>55</v>
      </c>
      <c r="E119" s="39" t="s">
        <v>368</v>
      </c>
    </row>
    <row r="120" spans="1:5" ht="12.75">
      <c r="A120" s="35" t="s">
        <v>57</v>
      </c>
      <c r="E120" s="40" t="s">
        <v>5</v>
      </c>
    </row>
    <row r="121" spans="1:5" ht="89.25">
      <c r="A121" t="s">
        <v>58</v>
      </c>
      <c r="E121" s="39" t="s">
        <v>325</v>
      </c>
    </row>
    <row r="122" spans="1:16" ht="25.5">
      <c r="A122" t="s">
        <v>49</v>
      </c>
      <c s="34" t="s">
        <v>306</v>
      </c>
      <c s="34" t="s">
        <v>369</v>
      </c>
      <c s="35" t="s">
        <v>5</v>
      </c>
      <c s="6" t="s">
        <v>370</v>
      </c>
      <c s="36" t="s">
        <v>73</v>
      </c>
      <c s="37">
        <v>2</v>
      </c>
      <c s="36">
        <v>0</v>
      </c>
      <c s="36">
        <f>ROUND(G122*H122,6)</f>
      </c>
      <c r="L122" s="38">
        <v>0</v>
      </c>
      <c s="32">
        <f>ROUND(ROUND(L122,2)*ROUND(G122,3),2)</f>
      </c>
      <c s="36" t="s">
        <v>54</v>
      </c>
      <c>
        <f>(M122*21)/100</f>
      </c>
      <c t="s">
        <v>27</v>
      </c>
    </row>
    <row r="123" spans="1:5" ht="25.5">
      <c r="A123" s="35" t="s">
        <v>55</v>
      </c>
      <c r="E123" s="39" t="s">
        <v>370</v>
      </c>
    </row>
    <row r="124" spans="1:5" ht="12.75">
      <c r="A124" s="35" t="s">
        <v>57</v>
      </c>
      <c r="E124" s="40" t="s">
        <v>5</v>
      </c>
    </row>
    <row r="125" spans="1:5" ht="114.75">
      <c r="A125" t="s">
        <v>58</v>
      </c>
      <c r="E125" s="39" t="s">
        <v>338</v>
      </c>
    </row>
    <row r="126" spans="1:16" ht="12.75">
      <c r="A126" t="s">
        <v>49</v>
      </c>
      <c s="34" t="s">
        <v>371</v>
      </c>
      <c s="34" t="s">
        <v>372</v>
      </c>
      <c s="35" t="s">
        <v>5</v>
      </c>
      <c s="6" t="s">
        <v>373</v>
      </c>
      <c s="36" t="s">
        <v>73</v>
      </c>
      <c s="37">
        <v>2</v>
      </c>
      <c s="36">
        <v>0</v>
      </c>
      <c s="36">
        <f>ROUND(G126*H126,6)</f>
      </c>
      <c r="L126" s="38">
        <v>0</v>
      </c>
      <c s="32">
        <f>ROUND(ROUND(L126,2)*ROUND(G126,3),2)</f>
      </c>
      <c s="36" t="s">
        <v>54</v>
      </c>
      <c>
        <f>(M126*21)/100</f>
      </c>
      <c t="s">
        <v>27</v>
      </c>
    </row>
    <row r="127" spans="1:5" ht="12.75">
      <c r="A127" s="35" t="s">
        <v>55</v>
      </c>
      <c r="E127" s="39" t="s">
        <v>373</v>
      </c>
    </row>
    <row r="128" spans="1:5" ht="12.75">
      <c r="A128" s="35" t="s">
        <v>57</v>
      </c>
      <c r="E128" s="40" t="s">
        <v>5</v>
      </c>
    </row>
    <row r="129" spans="1:5" ht="89.25">
      <c r="A129" t="s">
        <v>58</v>
      </c>
      <c r="E129" s="39" t="s">
        <v>325</v>
      </c>
    </row>
    <row r="130" spans="1:16" ht="12.75">
      <c r="A130" t="s">
        <v>49</v>
      </c>
      <c s="34" t="s">
        <v>374</v>
      </c>
      <c s="34" t="s">
        <v>375</v>
      </c>
      <c s="35" t="s">
        <v>5</v>
      </c>
      <c s="6" t="s">
        <v>376</v>
      </c>
      <c s="36" t="s">
        <v>73</v>
      </c>
      <c s="37">
        <v>5</v>
      </c>
      <c s="36">
        <v>0</v>
      </c>
      <c s="36">
        <f>ROUND(G130*H130,6)</f>
      </c>
      <c r="L130" s="38">
        <v>0</v>
      </c>
      <c s="32">
        <f>ROUND(ROUND(L130,2)*ROUND(G130,3),2)</f>
      </c>
      <c s="36" t="s">
        <v>54</v>
      </c>
      <c>
        <f>(M130*21)/100</f>
      </c>
      <c t="s">
        <v>27</v>
      </c>
    </row>
    <row r="131" spans="1:5" ht="12.75">
      <c r="A131" s="35" t="s">
        <v>55</v>
      </c>
      <c r="E131" s="39" t="s">
        <v>376</v>
      </c>
    </row>
    <row r="132" spans="1:5" ht="12.75">
      <c r="A132" s="35" t="s">
        <v>57</v>
      </c>
      <c r="E132" s="40" t="s">
        <v>5</v>
      </c>
    </row>
    <row r="133" spans="1:5" ht="114.75">
      <c r="A133" t="s">
        <v>58</v>
      </c>
      <c r="E133" s="39" t="s">
        <v>338</v>
      </c>
    </row>
    <row r="134" spans="1:16" ht="12.75">
      <c r="A134" t="s">
        <v>49</v>
      </c>
      <c s="34" t="s">
        <v>377</v>
      </c>
      <c s="34" t="s">
        <v>378</v>
      </c>
      <c s="35" t="s">
        <v>5</v>
      </c>
      <c s="6" t="s">
        <v>379</v>
      </c>
      <c s="36" t="s">
        <v>85</v>
      </c>
      <c s="37">
        <v>8</v>
      </c>
      <c s="36">
        <v>0</v>
      </c>
      <c s="36">
        <f>ROUND(G134*H134,6)</f>
      </c>
      <c r="L134" s="38">
        <v>0</v>
      </c>
      <c s="32">
        <f>ROUND(ROUND(L134,2)*ROUND(G134,3),2)</f>
      </c>
      <c s="36" t="s">
        <v>54</v>
      </c>
      <c>
        <f>(M134*21)/100</f>
      </c>
      <c t="s">
        <v>27</v>
      </c>
    </row>
    <row r="135" spans="1:5" ht="12.75">
      <c r="A135" s="35" t="s">
        <v>55</v>
      </c>
      <c r="E135" s="39" t="s">
        <v>379</v>
      </c>
    </row>
    <row r="136" spans="1:5" ht="12.75">
      <c r="A136" s="35" t="s">
        <v>57</v>
      </c>
      <c r="E136" s="40" t="s">
        <v>5</v>
      </c>
    </row>
    <row r="137" spans="1:5" ht="63.75">
      <c r="A137" t="s">
        <v>58</v>
      </c>
      <c r="E137" s="39" t="s">
        <v>380</v>
      </c>
    </row>
    <row r="138" spans="1:16" ht="25.5">
      <c r="A138" t="s">
        <v>49</v>
      </c>
      <c s="34" t="s">
        <v>381</v>
      </c>
      <c s="34" t="s">
        <v>382</v>
      </c>
      <c s="35" t="s">
        <v>5</v>
      </c>
      <c s="6" t="s">
        <v>383</v>
      </c>
      <c s="36" t="s">
        <v>73</v>
      </c>
      <c s="37">
        <v>2</v>
      </c>
      <c s="36">
        <v>0</v>
      </c>
      <c s="36">
        <f>ROUND(G138*H138,6)</f>
      </c>
      <c r="L138" s="38">
        <v>0</v>
      </c>
      <c s="32">
        <f>ROUND(ROUND(L138,2)*ROUND(G138,3),2)</f>
      </c>
      <c s="36" t="s">
        <v>54</v>
      </c>
      <c>
        <f>(M138*21)/100</f>
      </c>
      <c t="s">
        <v>27</v>
      </c>
    </row>
    <row r="139" spans="1:5" ht="25.5">
      <c r="A139" s="35" t="s">
        <v>55</v>
      </c>
      <c r="E139" s="39" t="s">
        <v>383</v>
      </c>
    </row>
    <row r="140" spans="1:5" ht="12.75">
      <c r="A140" s="35" t="s">
        <v>57</v>
      </c>
      <c r="E140" s="40" t="s">
        <v>5</v>
      </c>
    </row>
    <row r="141" spans="1:5" ht="89.25">
      <c r="A141" t="s">
        <v>58</v>
      </c>
      <c r="E141" s="39" t="s">
        <v>249</v>
      </c>
    </row>
    <row r="142" spans="1:16" ht="12.75">
      <c r="A142" t="s">
        <v>49</v>
      </c>
      <c s="34" t="s">
        <v>384</v>
      </c>
      <c s="34" t="s">
        <v>385</v>
      </c>
      <c s="35" t="s">
        <v>5</v>
      </c>
      <c s="6" t="s">
        <v>386</v>
      </c>
      <c s="36" t="s">
        <v>73</v>
      </c>
      <c s="37">
        <v>2</v>
      </c>
      <c s="36">
        <v>0</v>
      </c>
      <c s="36">
        <f>ROUND(G142*H142,6)</f>
      </c>
      <c r="L142" s="38">
        <v>0</v>
      </c>
      <c s="32">
        <f>ROUND(ROUND(L142,2)*ROUND(G142,3),2)</f>
      </c>
      <c s="36" t="s">
        <v>54</v>
      </c>
      <c>
        <f>(M142*21)/100</f>
      </c>
      <c t="s">
        <v>27</v>
      </c>
    </row>
    <row r="143" spans="1:5" ht="12.75">
      <c r="A143" s="35" t="s">
        <v>55</v>
      </c>
      <c r="E143" s="39" t="s">
        <v>386</v>
      </c>
    </row>
    <row r="144" spans="1:5" ht="12.75">
      <c r="A144" s="35" t="s">
        <v>57</v>
      </c>
      <c r="E144" s="40" t="s">
        <v>5</v>
      </c>
    </row>
    <row r="145" spans="1:5" ht="89.25">
      <c r="A145" t="s">
        <v>58</v>
      </c>
      <c r="E145" s="39" t="s">
        <v>249</v>
      </c>
    </row>
    <row r="146" spans="1:16" ht="12.75">
      <c r="A146" t="s">
        <v>49</v>
      </c>
      <c s="34" t="s">
        <v>387</v>
      </c>
      <c s="34" t="s">
        <v>388</v>
      </c>
      <c s="35" t="s">
        <v>5</v>
      </c>
      <c s="6" t="s">
        <v>389</v>
      </c>
      <c s="36" t="s">
        <v>73</v>
      </c>
      <c s="37">
        <v>2</v>
      </c>
      <c s="36">
        <v>0</v>
      </c>
      <c s="36">
        <f>ROUND(G146*H146,6)</f>
      </c>
      <c r="L146" s="38">
        <v>0</v>
      </c>
      <c s="32">
        <f>ROUND(ROUND(L146,2)*ROUND(G146,3),2)</f>
      </c>
      <c s="36" t="s">
        <v>54</v>
      </c>
      <c>
        <f>(M146*21)/100</f>
      </c>
      <c t="s">
        <v>27</v>
      </c>
    </row>
    <row r="147" spans="1:5" ht="12.75">
      <c r="A147" s="35" t="s">
        <v>55</v>
      </c>
      <c r="E147" s="39" t="s">
        <v>389</v>
      </c>
    </row>
    <row r="148" spans="1:5" ht="12.75">
      <c r="A148" s="35" t="s">
        <v>57</v>
      </c>
      <c r="E148" s="40" t="s">
        <v>5</v>
      </c>
    </row>
    <row r="149" spans="1:5" ht="63.75">
      <c r="A149" t="s">
        <v>58</v>
      </c>
      <c r="E149" s="39" t="s">
        <v>246</v>
      </c>
    </row>
    <row r="150" spans="1:16" ht="25.5">
      <c r="A150" t="s">
        <v>49</v>
      </c>
      <c s="34" t="s">
        <v>390</v>
      </c>
      <c s="34" t="s">
        <v>391</v>
      </c>
      <c s="35" t="s">
        <v>5</v>
      </c>
      <c s="6" t="s">
        <v>392</v>
      </c>
      <c s="36" t="s">
        <v>73</v>
      </c>
      <c s="37">
        <v>1</v>
      </c>
      <c s="36">
        <v>0</v>
      </c>
      <c s="36">
        <f>ROUND(G150*H150,6)</f>
      </c>
      <c r="L150" s="38">
        <v>0</v>
      </c>
      <c s="32">
        <f>ROUND(ROUND(L150,2)*ROUND(G150,3),2)</f>
      </c>
      <c s="36" t="s">
        <v>54</v>
      </c>
      <c>
        <f>(M150*21)/100</f>
      </c>
      <c t="s">
        <v>27</v>
      </c>
    </row>
    <row r="151" spans="1:5" ht="25.5">
      <c r="A151" s="35" t="s">
        <v>55</v>
      </c>
      <c r="E151" s="39" t="s">
        <v>392</v>
      </c>
    </row>
    <row r="152" spans="1:5" ht="12.75">
      <c r="A152" s="35" t="s">
        <v>57</v>
      </c>
      <c r="E152" s="40" t="s">
        <v>5</v>
      </c>
    </row>
    <row r="153" spans="1:5" ht="102">
      <c r="A153" t="s">
        <v>58</v>
      </c>
      <c r="E153" s="39" t="s">
        <v>393</v>
      </c>
    </row>
    <row r="154" spans="1:13" ht="12.75">
      <c r="A154" t="s">
        <v>46</v>
      </c>
      <c r="C154" s="31" t="s">
        <v>27</v>
      </c>
      <c r="E154" s="33" t="s">
        <v>394</v>
      </c>
      <c r="J154" s="32">
        <f>0</f>
      </c>
      <c s="32">
        <f>0</f>
      </c>
      <c s="32">
        <f>0+L155+L159+L163+L167+L171+L175+L179+L183+L187+L191+L195+L199+L203+L207+L211+L215+L219+L223+L227+L231</f>
      </c>
      <c s="32">
        <f>0+M155+M159+M163+M167+M171+M175+M179+M183+M187+M191+M195+M199+M203+M207+M211+M215+M219+M223+M227+M231</f>
      </c>
    </row>
    <row r="155" spans="1:16" ht="12.75">
      <c r="A155" t="s">
        <v>49</v>
      </c>
      <c s="34" t="s">
        <v>395</v>
      </c>
      <c s="34" t="s">
        <v>292</v>
      </c>
      <c s="35" t="s">
        <v>5</v>
      </c>
      <c s="6" t="s">
        <v>293</v>
      </c>
      <c s="36" t="s">
        <v>73</v>
      </c>
      <c s="37">
        <v>5</v>
      </c>
      <c s="36">
        <v>0</v>
      </c>
      <c s="36">
        <f>ROUND(G155*H155,6)</f>
      </c>
      <c r="L155" s="38">
        <v>0</v>
      </c>
      <c s="32">
        <f>ROUND(ROUND(L155,2)*ROUND(G155,3),2)</f>
      </c>
      <c s="36" t="s">
        <v>54</v>
      </c>
      <c>
        <f>(M155*21)/100</f>
      </c>
      <c t="s">
        <v>27</v>
      </c>
    </row>
    <row r="156" spans="1:5" ht="12.75">
      <c r="A156" s="35" t="s">
        <v>55</v>
      </c>
      <c r="E156" s="39" t="s">
        <v>293</v>
      </c>
    </row>
    <row r="157" spans="1:5" ht="12.75">
      <c r="A157" s="35" t="s">
        <v>57</v>
      </c>
      <c r="E157" s="40" t="s">
        <v>5</v>
      </c>
    </row>
    <row r="158" spans="1:5" ht="51">
      <c r="A158" t="s">
        <v>58</v>
      </c>
      <c r="E158" s="39" t="s">
        <v>396</v>
      </c>
    </row>
    <row r="159" spans="1:16" ht="25.5">
      <c r="A159" t="s">
        <v>49</v>
      </c>
      <c s="34" t="s">
        <v>397</v>
      </c>
      <c s="34" t="s">
        <v>310</v>
      </c>
      <c s="35" t="s">
        <v>5</v>
      </c>
      <c s="6" t="s">
        <v>311</v>
      </c>
      <c s="36" t="s">
        <v>64</v>
      </c>
      <c s="37">
        <v>150</v>
      </c>
      <c s="36">
        <v>0</v>
      </c>
      <c s="36">
        <f>ROUND(G159*H159,6)</f>
      </c>
      <c r="L159" s="38">
        <v>0</v>
      </c>
      <c s="32">
        <f>ROUND(ROUND(L159,2)*ROUND(G159,3),2)</f>
      </c>
      <c s="36" t="s">
        <v>54</v>
      </c>
      <c>
        <f>(M159*21)/100</f>
      </c>
      <c t="s">
        <v>27</v>
      </c>
    </row>
    <row r="160" spans="1:5" ht="25.5">
      <c r="A160" s="35" t="s">
        <v>55</v>
      </c>
      <c r="E160" s="39" t="s">
        <v>311</v>
      </c>
    </row>
    <row r="161" spans="1:5" ht="12.75">
      <c r="A161" s="35" t="s">
        <v>57</v>
      </c>
      <c r="E161" s="40" t="s">
        <v>5</v>
      </c>
    </row>
    <row r="162" spans="1:5" ht="89.25">
      <c r="A162" t="s">
        <v>58</v>
      </c>
      <c r="E162" s="39" t="s">
        <v>312</v>
      </c>
    </row>
    <row r="163" spans="1:16" ht="25.5">
      <c r="A163" t="s">
        <v>49</v>
      </c>
      <c s="34" t="s">
        <v>398</v>
      </c>
      <c s="34" t="s">
        <v>399</v>
      </c>
      <c s="35" t="s">
        <v>5</v>
      </c>
      <c s="6" t="s">
        <v>400</v>
      </c>
      <c s="36" t="s">
        <v>73</v>
      </c>
      <c s="37">
        <v>1</v>
      </c>
      <c s="36">
        <v>0</v>
      </c>
      <c s="36">
        <f>ROUND(G163*H163,6)</f>
      </c>
      <c r="L163" s="38">
        <v>0</v>
      </c>
      <c s="32">
        <f>ROUND(ROUND(L163,2)*ROUND(G163,3),2)</f>
      </c>
      <c s="36" t="s">
        <v>54</v>
      </c>
      <c>
        <f>(M163*21)/100</f>
      </c>
      <c t="s">
        <v>27</v>
      </c>
    </row>
    <row r="164" spans="1:5" ht="25.5">
      <c r="A164" s="35" t="s">
        <v>55</v>
      </c>
      <c r="E164" s="39" t="s">
        <v>400</v>
      </c>
    </row>
    <row r="165" spans="1:5" ht="12.75">
      <c r="A165" s="35" t="s">
        <v>57</v>
      </c>
      <c r="E165" s="40" t="s">
        <v>5</v>
      </c>
    </row>
    <row r="166" spans="1:5" ht="76.5">
      <c r="A166" t="s">
        <v>58</v>
      </c>
      <c r="E166" s="39" t="s">
        <v>401</v>
      </c>
    </row>
    <row r="167" spans="1:16" ht="12.75">
      <c r="A167" t="s">
        <v>49</v>
      </c>
      <c s="34" t="s">
        <v>402</v>
      </c>
      <c s="34" t="s">
        <v>403</v>
      </c>
      <c s="35" t="s">
        <v>5</v>
      </c>
      <c s="6" t="s">
        <v>404</v>
      </c>
      <c s="36" t="s">
        <v>73</v>
      </c>
      <c s="37">
        <v>8</v>
      </c>
      <c s="36">
        <v>0</v>
      </c>
      <c s="36">
        <f>ROUND(G167*H167,6)</f>
      </c>
      <c r="L167" s="38">
        <v>0</v>
      </c>
      <c s="32">
        <f>ROUND(ROUND(L167,2)*ROUND(G167,3),2)</f>
      </c>
      <c s="36" t="s">
        <v>54</v>
      </c>
      <c>
        <f>(M167*21)/100</f>
      </c>
      <c t="s">
        <v>27</v>
      </c>
    </row>
    <row r="168" spans="1:5" ht="12.75">
      <c r="A168" s="35" t="s">
        <v>55</v>
      </c>
      <c r="E168" s="39" t="s">
        <v>404</v>
      </c>
    </row>
    <row r="169" spans="1:5" ht="12.75">
      <c r="A169" s="35" t="s">
        <v>57</v>
      </c>
      <c r="E169" s="40" t="s">
        <v>5</v>
      </c>
    </row>
    <row r="170" spans="1:5" ht="102">
      <c r="A170" t="s">
        <v>58</v>
      </c>
      <c r="E170" s="39" t="s">
        <v>405</v>
      </c>
    </row>
    <row r="171" spans="1:16" ht="12.75">
      <c r="A171" t="s">
        <v>49</v>
      </c>
      <c s="34" t="s">
        <v>406</v>
      </c>
      <c s="34" t="s">
        <v>407</v>
      </c>
      <c s="35" t="s">
        <v>5</v>
      </c>
      <c s="6" t="s">
        <v>408</v>
      </c>
      <c s="36" t="s">
        <v>73</v>
      </c>
      <c s="37">
        <v>8</v>
      </c>
      <c s="36">
        <v>0</v>
      </c>
      <c s="36">
        <f>ROUND(G171*H171,6)</f>
      </c>
      <c r="L171" s="38">
        <v>0</v>
      </c>
      <c s="32">
        <f>ROUND(ROUND(L171,2)*ROUND(G171,3),2)</f>
      </c>
      <c s="36" t="s">
        <v>54</v>
      </c>
      <c>
        <f>(M171*21)/100</f>
      </c>
      <c t="s">
        <v>27</v>
      </c>
    </row>
    <row r="172" spans="1:5" ht="12.75">
      <c r="A172" s="35" t="s">
        <v>55</v>
      </c>
      <c r="E172" s="39" t="s">
        <v>408</v>
      </c>
    </row>
    <row r="173" spans="1:5" ht="12.75">
      <c r="A173" s="35" t="s">
        <v>57</v>
      </c>
      <c r="E173" s="40" t="s">
        <v>5</v>
      </c>
    </row>
    <row r="174" spans="1:5" ht="89.25">
      <c r="A174" t="s">
        <v>58</v>
      </c>
      <c r="E174" s="39" t="s">
        <v>325</v>
      </c>
    </row>
    <row r="175" spans="1:16" ht="12.75">
      <c r="A175" t="s">
        <v>49</v>
      </c>
      <c s="34" t="s">
        <v>409</v>
      </c>
      <c s="34" t="s">
        <v>410</v>
      </c>
      <c s="35" t="s">
        <v>5</v>
      </c>
      <c s="6" t="s">
        <v>411</v>
      </c>
      <c s="36" t="s">
        <v>234</v>
      </c>
      <c s="37">
        <v>1</v>
      </c>
      <c s="36">
        <v>0</v>
      </c>
      <c s="36">
        <f>ROUND(G175*H175,6)</f>
      </c>
      <c r="L175" s="38">
        <v>0</v>
      </c>
      <c s="32">
        <f>ROUND(ROUND(L175,2)*ROUND(G175,3),2)</f>
      </c>
      <c s="36" t="s">
        <v>54</v>
      </c>
      <c>
        <f>(M175*21)/100</f>
      </c>
      <c t="s">
        <v>27</v>
      </c>
    </row>
    <row r="176" spans="1:5" ht="12.75">
      <c r="A176" s="35" t="s">
        <v>55</v>
      </c>
      <c r="E176" s="39" t="s">
        <v>411</v>
      </c>
    </row>
    <row r="177" spans="1:5" ht="12.75">
      <c r="A177" s="35" t="s">
        <v>57</v>
      </c>
      <c r="E177" s="40" t="s">
        <v>5</v>
      </c>
    </row>
    <row r="178" spans="1:5" ht="63.75">
      <c r="A178" t="s">
        <v>58</v>
      </c>
      <c r="E178" s="39" t="s">
        <v>320</v>
      </c>
    </row>
    <row r="179" spans="1:16" ht="12.75">
      <c r="A179" t="s">
        <v>49</v>
      </c>
      <c s="34" t="s">
        <v>412</v>
      </c>
      <c s="34" t="s">
        <v>413</v>
      </c>
      <c s="35" t="s">
        <v>5</v>
      </c>
      <c s="6" t="s">
        <v>414</v>
      </c>
      <c s="36" t="s">
        <v>234</v>
      </c>
      <c s="37">
        <v>1</v>
      </c>
      <c s="36">
        <v>0</v>
      </c>
      <c s="36">
        <f>ROUND(G179*H179,6)</f>
      </c>
      <c r="L179" s="38">
        <v>0</v>
      </c>
      <c s="32">
        <f>ROUND(ROUND(L179,2)*ROUND(G179,3),2)</f>
      </c>
      <c s="36" t="s">
        <v>54</v>
      </c>
      <c>
        <f>(M179*21)/100</f>
      </c>
      <c t="s">
        <v>27</v>
      </c>
    </row>
    <row r="180" spans="1:5" ht="12.75">
      <c r="A180" s="35" t="s">
        <v>55</v>
      </c>
      <c r="E180" s="39" t="s">
        <v>414</v>
      </c>
    </row>
    <row r="181" spans="1:5" ht="12.75">
      <c r="A181" s="35" t="s">
        <v>57</v>
      </c>
      <c r="E181" s="40" t="s">
        <v>5</v>
      </c>
    </row>
    <row r="182" spans="1:5" ht="76.5">
      <c r="A182" t="s">
        <v>58</v>
      </c>
      <c r="E182" s="39" t="s">
        <v>238</v>
      </c>
    </row>
    <row r="183" spans="1:16" ht="12.75">
      <c r="A183" t="s">
        <v>49</v>
      </c>
      <c s="34" t="s">
        <v>415</v>
      </c>
      <c s="34" t="s">
        <v>416</v>
      </c>
      <c s="35" t="s">
        <v>5</v>
      </c>
      <c s="6" t="s">
        <v>417</v>
      </c>
      <c s="36" t="s">
        <v>73</v>
      </c>
      <c s="37">
        <v>2</v>
      </c>
      <c s="36">
        <v>0</v>
      </c>
      <c s="36">
        <f>ROUND(G183*H183,6)</f>
      </c>
      <c r="L183" s="38">
        <v>0</v>
      </c>
      <c s="32">
        <f>ROUND(ROUND(L183,2)*ROUND(G183,3),2)</f>
      </c>
      <c s="36" t="s">
        <v>54</v>
      </c>
      <c>
        <f>(M183*21)/100</f>
      </c>
      <c t="s">
        <v>27</v>
      </c>
    </row>
    <row r="184" spans="1:5" ht="12.75">
      <c r="A184" s="35" t="s">
        <v>55</v>
      </c>
      <c r="E184" s="39" t="s">
        <v>5</v>
      </c>
    </row>
    <row r="185" spans="1:5" ht="12.75">
      <c r="A185" s="35" t="s">
        <v>57</v>
      </c>
      <c r="E185" s="40" t="s">
        <v>5</v>
      </c>
    </row>
    <row r="186" spans="1:5" ht="114.75">
      <c r="A186" t="s">
        <v>58</v>
      </c>
      <c r="E186" s="39" t="s">
        <v>418</v>
      </c>
    </row>
    <row r="187" spans="1:16" ht="12.75">
      <c r="A187" t="s">
        <v>49</v>
      </c>
      <c s="34" t="s">
        <v>419</v>
      </c>
      <c s="34" t="s">
        <v>420</v>
      </c>
      <c s="35" t="s">
        <v>5</v>
      </c>
      <c s="6" t="s">
        <v>421</v>
      </c>
      <c s="36" t="s">
        <v>73</v>
      </c>
      <c s="37">
        <v>2</v>
      </c>
      <c s="36">
        <v>0</v>
      </c>
      <c s="36">
        <f>ROUND(G187*H187,6)</f>
      </c>
      <c r="L187" s="38">
        <v>0</v>
      </c>
      <c s="32">
        <f>ROUND(ROUND(L187,2)*ROUND(G187,3),2)</f>
      </c>
      <c s="36" t="s">
        <v>54</v>
      </c>
      <c>
        <f>(M187*21)/100</f>
      </c>
      <c t="s">
        <v>27</v>
      </c>
    </row>
    <row r="188" spans="1:5" ht="12.75">
      <c r="A188" s="35" t="s">
        <v>55</v>
      </c>
      <c r="E188" s="39" t="s">
        <v>5</v>
      </c>
    </row>
    <row r="189" spans="1:5" ht="12.75">
      <c r="A189" s="35" t="s">
        <v>57</v>
      </c>
      <c r="E189" s="40" t="s">
        <v>5</v>
      </c>
    </row>
    <row r="190" spans="1:5" ht="114.75">
      <c r="A190" t="s">
        <v>58</v>
      </c>
      <c r="E190" s="39" t="s">
        <v>418</v>
      </c>
    </row>
    <row r="191" spans="1:16" ht="12.75">
      <c r="A191" t="s">
        <v>49</v>
      </c>
      <c s="34" t="s">
        <v>422</v>
      </c>
      <c s="34" t="s">
        <v>257</v>
      </c>
      <c s="35" t="s">
        <v>5</v>
      </c>
      <c s="6" t="s">
        <v>258</v>
      </c>
      <c s="36" t="s">
        <v>73</v>
      </c>
      <c s="37">
        <v>2</v>
      </c>
      <c s="36">
        <v>0</v>
      </c>
      <c s="36">
        <f>ROUND(G191*H191,6)</f>
      </c>
      <c r="L191" s="38">
        <v>0</v>
      </c>
      <c s="32">
        <f>ROUND(ROUND(L191,2)*ROUND(G191,3),2)</f>
      </c>
      <c s="36" t="s">
        <v>54</v>
      </c>
      <c>
        <f>(M191*21)/100</f>
      </c>
      <c t="s">
        <v>27</v>
      </c>
    </row>
    <row r="192" spans="1:5" ht="12.75">
      <c r="A192" s="35" t="s">
        <v>55</v>
      </c>
      <c r="E192" s="39" t="s">
        <v>5</v>
      </c>
    </row>
    <row r="193" spans="1:5" ht="12.75">
      <c r="A193" s="35" t="s">
        <v>57</v>
      </c>
      <c r="E193" s="40" t="s">
        <v>5</v>
      </c>
    </row>
    <row r="194" spans="1:5" ht="140.25">
      <c r="A194" t="s">
        <v>58</v>
      </c>
      <c r="E194" s="39" t="s">
        <v>423</v>
      </c>
    </row>
    <row r="195" spans="1:16" ht="12.75">
      <c r="A195" t="s">
        <v>49</v>
      </c>
      <c s="34" t="s">
        <v>424</v>
      </c>
      <c s="34" t="s">
        <v>425</v>
      </c>
      <c s="35" t="s">
        <v>5</v>
      </c>
      <c s="6" t="s">
        <v>426</v>
      </c>
      <c s="36" t="s">
        <v>73</v>
      </c>
      <c s="37">
        <v>4</v>
      </c>
      <c s="36">
        <v>0</v>
      </c>
      <c s="36">
        <f>ROUND(G195*H195,6)</f>
      </c>
      <c r="L195" s="38">
        <v>0</v>
      </c>
      <c s="32">
        <f>ROUND(ROUND(L195,2)*ROUND(G195,3),2)</f>
      </c>
      <c s="36" t="s">
        <v>54</v>
      </c>
      <c>
        <f>(M195*21)/100</f>
      </c>
      <c t="s">
        <v>27</v>
      </c>
    </row>
    <row r="196" spans="1:5" ht="12.75">
      <c r="A196" s="35" t="s">
        <v>55</v>
      </c>
      <c r="E196" s="39" t="s">
        <v>426</v>
      </c>
    </row>
    <row r="197" spans="1:5" ht="12.75">
      <c r="A197" s="35" t="s">
        <v>57</v>
      </c>
      <c r="E197" s="40" t="s">
        <v>5</v>
      </c>
    </row>
    <row r="198" spans="1:5" ht="127.5">
      <c r="A198" t="s">
        <v>58</v>
      </c>
      <c r="E198" s="39" t="s">
        <v>427</v>
      </c>
    </row>
    <row r="199" spans="1:16" ht="12.75">
      <c r="A199" t="s">
        <v>49</v>
      </c>
      <c s="34" t="s">
        <v>428</v>
      </c>
      <c s="34" t="s">
        <v>429</v>
      </c>
      <c s="35" t="s">
        <v>5</v>
      </c>
      <c s="6" t="s">
        <v>430</v>
      </c>
      <c s="36" t="s">
        <v>73</v>
      </c>
      <c s="37">
        <v>4</v>
      </c>
      <c s="36">
        <v>0</v>
      </c>
      <c s="36">
        <f>ROUND(G199*H199,6)</f>
      </c>
      <c r="L199" s="38">
        <v>0</v>
      </c>
      <c s="32">
        <f>ROUND(ROUND(L199,2)*ROUND(G199,3),2)</f>
      </c>
      <c s="36" t="s">
        <v>54</v>
      </c>
      <c>
        <f>(M199*21)/100</f>
      </c>
      <c t="s">
        <v>27</v>
      </c>
    </row>
    <row r="200" spans="1:5" ht="12.75">
      <c r="A200" s="35" t="s">
        <v>55</v>
      </c>
      <c r="E200" s="39" t="s">
        <v>430</v>
      </c>
    </row>
    <row r="201" spans="1:5" ht="12.75">
      <c r="A201" s="35" t="s">
        <v>57</v>
      </c>
      <c r="E201" s="40" t="s">
        <v>5</v>
      </c>
    </row>
    <row r="202" spans="1:5" ht="76.5">
      <c r="A202" t="s">
        <v>58</v>
      </c>
      <c r="E202" s="39" t="s">
        <v>431</v>
      </c>
    </row>
    <row r="203" spans="1:16" ht="12.75">
      <c r="A203" t="s">
        <v>49</v>
      </c>
      <c s="34" t="s">
        <v>432</v>
      </c>
      <c s="34" t="s">
        <v>433</v>
      </c>
      <c s="35" t="s">
        <v>5</v>
      </c>
      <c s="6" t="s">
        <v>434</v>
      </c>
      <c s="36" t="s">
        <v>73</v>
      </c>
      <c s="37">
        <v>4</v>
      </c>
      <c s="36">
        <v>0</v>
      </c>
      <c s="36">
        <f>ROUND(G203*H203,6)</f>
      </c>
      <c r="L203" s="38">
        <v>0</v>
      </c>
      <c s="32">
        <f>ROUND(ROUND(L203,2)*ROUND(G203,3),2)</f>
      </c>
      <c s="36" t="s">
        <v>54</v>
      </c>
      <c>
        <f>(M203*21)/100</f>
      </c>
      <c t="s">
        <v>27</v>
      </c>
    </row>
    <row r="204" spans="1:5" ht="12.75">
      <c r="A204" s="35" t="s">
        <v>55</v>
      </c>
      <c r="E204" s="39" t="s">
        <v>434</v>
      </c>
    </row>
    <row r="205" spans="1:5" ht="12.75">
      <c r="A205" s="35" t="s">
        <v>57</v>
      </c>
      <c r="E205" s="40" t="s">
        <v>5</v>
      </c>
    </row>
    <row r="206" spans="1:5" ht="89.25">
      <c r="A206" t="s">
        <v>58</v>
      </c>
      <c r="E206" s="39" t="s">
        <v>249</v>
      </c>
    </row>
    <row r="207" spans="1:16" ht="25.5">
      <c r="A207" t="s">
        <v>49</v>
      </c>
      <c s="34" t="s">
        <v>435</v>
      </c>
      <c s="34" t="s">
        <v>436</v>
      </c>
      <c s="35" t="s">
        <v>5</v>
      </c>
      <c s="6" t="s">
        <v>437</v>
      </c>
      <c s="36" t="s">
        <v>73</v>
      </c>
      <c s="37">
        <v>2</v>
      </c>
      <c s="36">
        <v>0</v>
      </c>
      <c s="36">
        <f>ROUND(G207*H207,6)</f>
      </c>
      <c r="L207" s="38">
        <v>0</v>
      </c>
      <c s="32">
        <f>ROUND(ROUND(L207,2)*ROUND(G207,3),2)</f>
      </c>
      <c s="36" t="s">
        <v>54</v>
      </c>
      <c>
        <f>(M207*21)/100</f>
      </c>
      <c t="s">
        <v>27</v>
      </c>
    </row>
    <row r="208" spans="1:5" ht="25.5">
      <c r="A208" s="35" t="s">
        <v>55</v>
      </c>
      <c r="E208" s="39" t="s">
        <v>437</v>
      </c>
    </row>
    <row r="209" spans="1:5" ht="12.75">
      <c r="A209" s="35" t="s">
        <v>57</v>
      </c>
      <c r="E209" s="40" t="s">
        <v>5</v>
      </c>
    </row>
    <row r="210" spans="1:5" ht="127.5">
      <c r="A210" t="s">
        <v>58</v>
      </c>
      <c r="E210" s="39" t="s">
        <v>427</v>
      </c>
    </row>
    <row r="211" spans="1:16" ht="12.75">
      <c r="A211" t="s">
        <v>49</v>
      </c>
      <c s="34" t="s">
        <v>438</v>
      </c>
      <c s="34" t="s">
        <v>439</v>
      </c>
      <c s="35" t="s">
        <v>5</v>
      </c>
      <c s="6" t="s">
        <v>440</v>
      </c>
      <c s="36" t="s">
        <v>73</v>
      </c>
      <c s="37">
        <v>2</v>
      </c>
      <c s="36">
        <v>0</v>
      </c>
      <c s="36">
        <f>ROUND(G211*H211,6)</f>
      </c>
      <c r="L211" s="38">
        <v>0</v>
      </c>
      <c s="32">
        <f>ROUND(ROUND(L211,2)*ROUND(G211,3),2)</f>
      </c>
      <c s="36" t="s">
        <v>54</v>
      </c>
      <c>
        <f>(M211*21)/100</f>
      </c>
      <c t="s">
        <v>27</v>
      </c>
    </row>
    <row r="212" spans="1:5" ht="12.75">
      <c r="A212" s="35" t="s">
        <v>55</v>
      </c>
      <c r="E212" s="39" t="s">
        <v>440</v>
      </c>
    </row>
    <row r="213" spans="1:5" ht="12.75">
      <c r="A213" s="35" t="s">
        <v>57</v>
      </c>
      <c r="E213" s="40" t="s">
        <v>5</v>
      </c>
    </row>
    <row r="214" spans="1:5" ht="89.25">
      <c r="A214" t="s">
        <v>58</v>
      </c>
      <c r="E214" s="39" t="s">
        <v>249</v>
      </c>
    </row>
    <row r="215" spans="1:16" ht="12.75">
      <c r="A215" t="s">
        <v>49</v>
      </c>
      <c s="34" t="s">
        <v>441</v>
      </c>
      <c s="34" t="s">
        <v>442</v>
      </c>
      <c s="35" t="s">
        <v>5</v>
      </c>
      <c s="6" t="s">
        <v>443</v>
      </c>
      <c s="36" t="s">
        <v>73</v>
      </c>
      <c s="37">
        <v>4</v>
      </c>
      <c s="36">
        <v>0</v>
      </c>
      <c s="36">
        <f>ROUND(G215*H215,6)</f>
      </c>
      <c r="L215" s="38">
        <v>0</v>
      </c>
      <c s="32">
        <f>ROUND(ROUND(L215,2)*ROUND(G215,3),2)</f>
      </c>
      <c s="36" t="s">
        <v>54</v>
      </c>
      <c>
        <f>(M215*21)/100</f>
      </c>
      <c t="s">
        <v>27</v>
      </c>
    </row>
    <row r="216" spans="1:5" ht="12.75">
      <c r="A216" s="35" t="s">
        <v>55</v>
      </c>
      <c r="E216" s="39" t="s">
        <v>443</v>
      </c>
    </row>
    <row r="217" spans="1:5" ht="12.75">
      <c r="A217" s="35" t="s">
        <v>57</v>
      </c>
      <c r="E217" s="40" t="s">
        <v>5</v>
      </c>
    </row>
    <row r="218" spans="1:5" ht="127.5">
      <c r="A218" t="s">
        <v>58</v>
      </c>
      <c r="E218" s="39" t="s">
        <v>427</v>
      </c>
    </row>
    <row r="219" spans="1:16" ht="12.75">
      <c r="A219" t="s">
        <v>49</v>
      </c>
      <c s="34" t="s">
        <v>444</v>
      </c>
      <c s="34" t="s">
        <v>445</v>
      </c>
      <c s="35" t="s">
        <v>5</v>
      </c>
      <c s="6" t="s">
        <v>446</v>
      </c>
      <c s="36" t="s">
        <v>73</v>
      </c>
      <c s="37">
        <v>4</v>
      </c>
      <c s="36">
        <v>0</v>
      </c>
      <c s="36">
        <f>ROUND(G219*H219,6)</f>
      </c>
      <c r="L219" s="38">
        <v>0</v>
      </c>
      <c s="32">
        <f>ROUND(ROUND(L219,2)*ROUND(G219,3),2)</f>
      </c>
      <c s="36" t="s">
        <v>54</v>
      </c>
      <c>
        <f>(M219*21)/100</f>
      </c>
      <c t="s">
        <v>27</v>
      </c>
    </row>
    <row r="220" spans="1:5" ht="12.75">
      <c r="A220" s="35" t="s">
        <v>55</v>
      </c>
      <c r="E220" s="39" t="s">
        <v>446</v>
      </c>
    </row>
    <row r="221" spans="1:5" ht="12.75">
      <c r="A221" s="35" t="s">
        <v>57</v>
      </c>
      <c r="E221" s="40" t="s">
        <v>5</v>
      </c>
    </row>
    <row r="222" spans="1:5" ht="114.75">
      <c r="A222" t="s">
        <v>58</v>
      </c>
      <c r="E222" s="39" t="s">
        <v>447</v>
      </c>
    </row>
    <row r="223" spans="1:16" ht="12.75">
      <c r="A223" t="s">
        <v>49</v>
      </c>
      <c s="34" t="s">
        <v>448</v>
      </c>
      <c s="34" t="s">
        <v>449</v>
      </c>
      <c s="35" t="s">
        <v>5</v>
      </c>
      <c s="6" t="s">
        <v>450</v>
      </c>
      <c s="36" t="s">
        <v>451</v>
      </c>
      <c s="37">
        <v>1</v>
      </c>
      <c s="36">
        <v>0</v>
      </c>
      <c s="36">
        <f>ROUND(G223*H223,6)</f>
      </c>
      <c r="L223" s="38">
        <v>0</v>
      </c>
      <c s="32">
        <f>ROUND(ROUND(L223,2)*ROUND(G223,3),2)</f>
      </c>
      <c s="36" t="s">
        <v>54</v>
      </c>
      <c>
        <f>(M223*21)/100</f>
      </c>
      <c t="s">
        <v>27</v>
      </c>
    </row>
    <row r="224" spans="1:5" ht="12.75">
      <c r="A224" s="35" t="s">
        <v>55</v>
      </c>
      <c r="E224" s="39" t="s">
        <v>450</v>
      </c>
    </row>
    <row r="225" spans="1:5" ht="12.75">
      <c r="A225" s="35" t="s">
        <v>57</v>
      </c>
      <c r="E225" s="40" t="s">
        <v>5</v>
      </c>
    </row>
    <row r="226" spans="1:5" ht="102">
      <c r="A226" t="s">
        <v>58</v>
      </c>
      <c r="E226" s="39" t="s">
        <v>452</v>
      </c>
    </row>
    <row r="227" spans="1:16" ht="12.75">
      <c r="A227" t="s">
        <v>49</v>
      </c>
      <c s="34" t="s">
        <v>453</v>
      </c>
      <c s="34" t="s">
        <v>454</v>
      </c>
      <c s="35" t="s">
        <v>5</v>
      </c>
      <c s="6" t="s">
        <v>455</v>
      </c>
      <c s="36" t="s">
        <v>73</v>
      </c>
      <c s="37">
        <v>2</v>
      </c>
      <c s="36">
        <v>0</v>
      </c>
      <c s="36">
        <f>ROUND(G227*H227,6)</f>
      </c>
      <c r="L227" s="38">
        <v>0</v>
      </c>
      <c s="32">
        <f>ROUND(ROUND(L227,2)*ROUND(G227,3),2)</f>
      </c>
      <c s="36" t="s">
        <v>54</v>
      </c>
      <c>
        <f>(M227*21)/100</f>
      </c>
      <c t="s">
        <v>27</v>
      </c>
    </row>
    <row r="228" spans="1:5" ht="12.75">
      <c r="A228" s="35" t="s">
        <v>55</v>
      </c>
      <c r="E228" s="39" t="s">
        <v>455</v>
      </c>
    </row>
    <row r="229" spans="1:5" ht="12.75">
      <c r="A229" s="35" t="s">
        <v>57</v>
      </c>
      <c r="E229" s="40" t="s">
        <v>5</v>
      </c>
    </row>
    <row r="230" spans="1:5" ht="51">
      <c r="A230" t="s">
        <v>58</v>
      </c>
      <c r="E230" s="39" t="s">
        <v>456</v>
      </c>
    </row>
    <row r="231" spans="1:16" ht="25.5">
      <c r="A231" t="s">
        <v>49</v>
      </c>
      <c s="34" t="s">
        <v>457</v>
      </c>
      <c s="34" t="s">
        <v>458</v>
      </c>
      <c s="35" t="s">
        <v>5</v>
      </c>
      <c s="6" t="s">
        <v>459</v>
      </c>
      <c s="36" t="s">
        <v>73</v>
      </c>
      <c s="37">
        <v>1</v>
      </c>
      <c s="36">
        <v>0</v>
      </c>
      <c s="36">
        <f>ROUND(G231*H231,6)</f>
      </c>
      <c r="L231" s="38">
        <v>0</v>
      </c>
      <c s="32">
        <f>ROUND(ROUND(L231,2)*ROUND(G231,3),2)</f>
      </c>
      <c s="36" t="s">
        <v>54</v>
      </c>
      <c>
        <f>(M231*21)/100</f>
      </c>
      <c t="s">
        <v>27</v>
      </c>
    </row>
    <row r="232" spans="1:5" ht="12.75">
      <c r="A232" s="35" t="s">
        <v>55</v>
      </c>
      <c r="E232" s="39" t="s">
        <v>5</v>
      </c>
    </row>
    <row r="233" spans="1:5" ht="12.75">
      <c r="A233" s="35" t="s">
        <v>57</v>
      </c>
      <c r="E233" s="40" t="s">
        <v>5</v>
      </c>
    </row>
    <row r="234" spans="1:5" ht="114.75">
      <c r="A234" t="s">
        <v>58</v>
      </c>
      <c r="E234" s="39" t="s">
        <v>418</v>
      </c>
    </row>
    <row r="235" spans="1:13" ht="12.75">
      <c r="A235" t="s">
        <v>46</v>
      </c>
      <c r="C235" s="31" t="s">
        <v>26</v>
      </c>
      <c r="E235" s="33" t="s">
        <v>106</v>
      </c>
      <c r="J235" s="32">
        <f>0</f>
      </c>
      <c s="32">
        <f>0</f>
      </c>
      <c s="32">
        <f>0+L236+L240+L244+L248</f>
      </c>
      <c s="32">
        <f>0+M236+M240+M244+M248</f>
      </c>
    </row>
    <row r="236" spans="1:16" ht="12.75">
      <c r="A236" t="s">
        <v>49</v>
      </c>
      <c s="34" t="s">
        <v>460</v>
      </c>
      <c s="34" t="s">
        <v>191</v>
      </c>
      <c s="35" t="s">
        <v>192</v>
      </c>
      <c s="6" t="s">
        <v>193</v>
      </c>
      <c s="36" t="s">
        <v>111</v>
      </c>
      <c s="37">
        <v>0.2</v>
      </c>
      <c s="36">
        <v>0</v>
      </c>
      <c s="36">
        <f>ROUND(G236*H236,6)</f>
      </c>
      <c r="L236" s="38">
        <v>0</v>
      </c>
      <c s="32">
        <f>ROUND(ROUND(L236,2)*ROUND(G236,3),2)</f>
      </c>
      <c s="36" t="s">
        <v>104</v>
      </c>
      <c>
        <f>(M236*21)/100</f>
      </c>
      <c t="s">
        <v>27</v>
      </c>
    </row>
    <row r="237" spans="1:5" ht="25.5">
      <c r="A237" s="35" t="s">
        <v>55</v>
      </c>
      <c r="E237" s="39" t="s">
        <v>112</v>
      </c>
    </row>
    <row r="238" spans="1:5" ht="12.75">
      <c r="A238" s="35" t="s">
        <v>57</v>
      </c>
      <c r="E238" s="40" t="s">
        <v>461</v>
      </c>
    </row>
    <row r="239" spans="1:5" ht="127.5">
      <c r="A239" t="s">
        <v>58</v>
      </c>
      <c r="E239" s="39" t="s">
        <v>195</v>
      </c>
    </row>
    <row r="240" spans="1:16" ht="25.5">
      <c r="A240" t="s">
        <v>49</v>
      </c>
      <c s="34" t="s">
        <v>462</v>
      </c>
      <c s="34" t="s">
        <v>199</v>
      </c>
      <c s="35" t="s">
        <v>200</v>
      </c>
      <c s="6" t="s">
        <v>201</v>
      </c>
      <c s="36" t="s">
        <v>111</v>
      </c>
      <c s="37">
        <v>0.25</v>
      </c>
      <c s="36">
        <v>0</v>
      </c>
      <c s="36">
        <f>ROUND(G240*H240,6)</f>
      </c>
      <c r="L240" s="38">
        <v>0</v>
      </c>
      <c s="32">
        <f>ROUND(ROUND(L240,2)*ROUND(G240,3),2)</f>
      </c>
      <c s="36" t="s">
        <v>104</v>
      </c>
      <c>
        <f>(M240*21)/100</f>
      </c>
      <c t="s">
        <v>27</v>
      </c>
    </row>
    <row r="241" spans="1:5" ht="25.5">
      <c r="A241" s="35" t="s">
        <v>55</v>
      </c>
      <c r="E241" s="39" t="s">
        <v>112</v>
      </c>
    </row>
    <row r="242" spans="1:5" ht="12.75">
      <c r="A242" s="35" t="s">
        <v>57</v>
      </c>
      <c r="E242" s="40" t="s">
        <v>299</v>
      </c>
    </row>
    <row r="243" spans="1:5" ht="280.5">
      <c r="A243" t="s">
        <v>58</v>
      </c>
      <c r="E243" s="39" t="s">
        <v>300</v>
      </c>
    </row>
    <row r="244" spans="1:16" ht="25.5">
      <c r="A244" t="s">
        <v>49</v>
      </c>
      <c s="34" t="s">
        <v>463</v>
      </c>
      <c s="34" t="s">
        <v>302</v>
      </c>
      <c s="35" t="s">
        <v>303</v>
      </c>
      <c s="6" t="s">
        <v>304</v>
      </c>
      <c s="36" t="s">
        <v>111</v>
      </c>
      <c s="37">
        <v>0.1</v>
      </c>
      <c s="36">
        <v>0</v>
      </c>
      <c s="36">
        <f>ROUND(G244*H244,6)</f>
      </c>
      <c r="L244" s="38">
        <v>0</v>
      </c>
      <c s="32">
        <f>ROUND(ROUND(L244,2)*ROUND(G244,3),2)</f>
      </c>
      <c s="36" t="s">
        <v>104</v>
      </c>
      <c>
        <f>(M244*21)/100</f>
      </c>
      <c t="s">
        <v>27</v>
      </c>
    </row>
    <row r="245" spans="1:5" ht="25.5">
      <c r="A245" s="35" t="s">
        <v>55</v>
      </c>
      <c r="E245" s="39" t="s">
        <v>112</v>
      </c>
    </row>
    <row r="246" spans="1:5" ht="12.75">
      <c r="A246" s="35" t="s">
        <v>57</v>
      </c>
      <c r="E246" s="40" t="s">
        <v>305</v>
      </c>
    </row>
    <row r="247" spans="1:5" ht="165.75">
      <c r="A247" t="s">
        <v>58</v>
      </c>
      <c r="E247" s="39" t="s">
        <v>114</v>
      </c>
    </row>
    <row r="248" spans="1:16" ht="25.5">
      <c r="A248" t="s">
        <v>49</v>
      </c>
      <c s="34" t="s">
        <v>464</v>
      </c>
      <c s="34" t="s">
        <v>205</v>
      </c>
      <c s="35" t="s">
        <v>206</v>
      </c>
      <c s="6" t="s">
        <v>207</v>
      </c>
      <c s="36" t="s">
        <v>111</v>
      </c>
      <c s="37">
        <v>0.1</v>
      </c>
      <c s="36">
        <v>0</v>
      </c>
      <c s="36">
        <f>ROUND(G248*H248,6)</f>
      </c>
      <c r="L248" s="38">
        <v>0</v>
      </c>
      <c s="32">
        <f>ROUND(ROUND(L248,2)*ROUND(G248,3),2)</f>
      </c>
      <c s="36" t="s">
        <v>104</v>
      </c>
      <c>
        <f>(M248*21)/100</f>
      </c>
      <c t="s">
        <v>27</v>
      </c>
    </row>
    <row r="249" spans="1:5" ht="25.5">
      <c r="A249" s="35" t="s">
        <v>55</v>
      </c>
      <c r="E249" s="39" t="s">
        <v>112</v>
      </c>
    </row>
    <row r="250" spans="1:5" ht="12.75">
      <c r="A250" s="35" t="s">
        <v>57</v>
      </c>
      <c r="E250" s="40" t="s">
        <v>305</v>
      </c>
    </row>
    <row r="251" spans="1:5" ht="280.5">
      <c r="A251" t="s">
        <v>58</v>
      </c>
      <c r="E251" s="39" t="s">
        <v>300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COUNTIFS(L8:L99,"=0",A8:A99,"P")+COUNTIFS(L8:L99,"",A8:A99,"P")+SUM(Q8:Q99)</f>
      </c>
    </row>
    <row r="8" spans="1:13" ht="12.75">
      <c r="A8" t="s">
        <v>44</v>
      </c>
      <c r="C8" s="28" t="s">
        <v>467</v>
      </c>
      <c r="E8" s="30" t="s">
        <v>466</v>
      </c>
      <c r="J8" s="29">
        <f>0+J9+J90</f>
      </c>
      <c s="29">
        <f>0+K9+K90</f>
      </c>
      <c s="29">
        <f>0+L9+L90</f>
      </c>
      <c s="29">
        <f>0+M9+M90</f>
      </c>
    </row>
    <row r="9" spans="1:13" ht="12.75">
      <c r="A9" t="s">
        <v>46</v>
      </c>
      <c r="C9" s="31" t="s">
        <v>50</v>
      </c>
      <c r="E9" s="33" t="s">
        <v>468</v>
      </c>
      <c r="J9" s="32">
        <f>0</f>
      </c>
      <c s="32">
        <f>0</f>
      </c>
      <c s="32">
        <f>0+L10+L14+L18+L22+L26+L30+L34+L38+L42+L46+L50+L54+L58+L62+L66+L70+L74+L78+L82+L86</f>
      </c>
      <c s="32">
        <f>0+M10+M14+M18+M22+M26+M30+M34+M38+M42+M46+M50+M54+M58+M62+M66+M70+M74+M78+M82+M86</f>
      </c>
    </row>
    <row r="10" spans="1:16" ht="12.75">
      <c r="A10" t="s">
        <v>49</v>
      </c>
      <c s="34" t="s">
        <v>50</v>
      </c>
      <c s="34" t="s">
        <v>469</v>
      </c>
      <c s="35" t="s">
        <v>50</v>
      </c>
      <c s="6" t="s">
        <v>470</v>
      </c>
      <c s="36" t="s">
        <v>64</v>
      </c>
      <c s="37">
        <v>100</v>
      </c>
      <c s="36">
        <v>0</v>
      </c>
      <c s="36">
        <f>ROUND(G10*H10,6)</f>
      </c>
      <c r="L10" s="38">
        <v>0</v>
      </c>
      <c s="32">
        <f>ROUND(ROUND(L10,2)*ROUND(G10,3),2)</f>
      </c>
      <c s="36" t="s">
        <v>54</v>
      </c>
      <c>
        <f>(M10*21)/100</f>
      </c>
      <c t="s">
        <v>27</v>
      </c>
    </row>
    <row r="11" spans="1:5" ht="12.75">
      <c r="A11" s="35" t="s">
        <v>55</v>
      </c>
      <c r="E11" s="39" t="s">
        <v>5</v>
      </c>
    </row>
    <row r="12" spans="1:5" ht="12.75">
      <c r="A12" s="35" t="s">
        <v>57</v>
      </c>
      <c r="E12" s="40" t="s">
        <v>5</v>
      </c>
    </row>
    <row r="13" spans="1:5" ht="38.25">
      <c r="A13" t="s">
        <v>58</v>
      </c>
      <c r="E13" s="39" t="s">
        <v>471</v>
      </c>
    </row>
    <row r="14" spans="1:16" ht="12.75">
      <c r="A14" t="s">
        <v>49</v>
      </c>
      <c s="34" t="s">
        <v>27</v>
      </c>
      <c s="34" t="s">
        <v>472</v>
      </c>
      <c s="35" t="s">
        <v>50</v>
      </c>
      <c s="6" t="s">
        <v>473</v>
      </c>
      <c s="36" t="s">
        <v>73</v>
      </c>
      <c s="37">
        <v>2</v>
      </c>
      <c s="36">
        <v>0</v>
      </c>
      <c s="36">
        <f>ROUND(G14*H14,6)</f>
      </c>
      <c r="L14" s="38">
        <v>0</v>
      </c>
      <c s="32">
        <f>ROUND(ROUND(L14,2)*ROUND(G14,3),2)</f>
      </c>
      <c s="36" t="s">
        <v>54</v>
      </c>
      <c>
        <f>(M14*21)/100</f>
      </c>
      <c t="s">
        <v>27</v>
      </c>
    </row>
    <row r="15" spans="1:5" ht="12.75">
      <c r="A15" s="35" t="s">
        <v>55</v>
      </c>
      <c r="E15" s="39" t="s">
        <v>474</v>
      </c>
    </row>
    <row r="16" spans="1:5" ht="12.75">
      <c r="A16" s="35" t="s">
        <v>57</v>
      </c>
      <c r="E16" s="40" t="s">
        <v>5</v>
      </c>
    </row>
    <row r="17" spans="1:5" ht="140.25">
      <c r="A17" t="s">
        <v>58</v>
      </c>
      <c r="E17" s="39" t="s">
        <v>475</v>
      </c>
    </row>
    <row r="18" spans="1:16" ht="12.75">
      <c r="A18" t="s">
        <v>49</v>
      </c>
      <c s="34" t="s">
        <v>26</v>
      </c>
      <c s="34" t="s">
        <v>476</v>
      </c>
      <c s="35" t="s">
        <v>50</v>
      </c>
      <c s="6" t="s">
        <v>477</v>
      </c>
      <c s="36" t="s">
        <v>73</v>
      </c>
      <c s="37">
        <v>8</v>
      </c>
      <c s="36">
        <v>0</v>
      </c>
      <c s="36">
        <f>ROUND(G18*H18,6)</f>
      </c>
      <c r="L18" s="38">
        <v>0</v>
      </c>
      <c s="32">
        <f>ROUND(ROUND(L18,2)*ROUND(G18,3),2)</f>
      </c>
      <c s="36" t="s">
        <v>54</v>
      </c>
      <c>
        <f>(M18*21)/100</f>
      </c>
      <c t="s">
        <v>27</v>
      </c>
    </row>
    <row r="19" spans="1:5" ht="12.75">
      <c r="A19" s="35" t="s">
        <v>55</v>
      </c>
      <c r="E19" s="39" t="s">
        <v>478</v>
      </c>
    </row>
    <row r="20" spans="1:5" ht="12.75">
      <c r="A20" s="35" t="s">
        <v>57</v>
      </c>
      <c r="E20" s="40" t="s">
        <v>5</v>
      </c>
    </row>
    <row r="21" spans="1:5" ht="127.5">
      <c r="A21" t="s">
        <v>58</v>
      </c>
      <c r="E21" s="39" t="s">
        <v>479</v>
      </c>
    </row>
    <row r="22" spans="1:16" ht="12.75">
      <c r="A22" t="s">
        <v>49</v>
      </c>
      <c s="34" t="s">
        <v>66</v>
      </c>
      <c s="34" t="s">
        <v>480</v>
      </c>
      <c s="35" t="s">
        <v>50</v>
      </c>
      <c s="6" t="s">
        <v>481</v>
      </c>
      <c s="36" t="s">
        <v>73</v>
      </c>
      <c s="37">
        <v>8</v>
      </c>
      <c s="36">
        <v>0</v>
      </c>
      <c s="36">
        <f>ROUND(G22*H22,6)</f>
      </c>
      <c r="L22" s="38">
        <v>0</v>
      </c>
      <c s="32">
        <f>ROUND(ROUND(L22,2)*ROUND(G22,3),2)</f>
      </c>
      <c s="36" t="s">
        <v>54</v>
      </c>
      <c>
        <f>(M22*21)/100</f>
      </c>
      <c t="s">
        <v>27</v>
      </c>
    </row>
    <row r="23" spans="1:5" ht="12.75">
      <c r="A23" s="35" t="s">
        <v>55</v>
      </c>
      <c r="E23" s="39" t="s">
        <v>478</v>
      </c>
    </row>
    <row r="24" spans="1:5" ht="12.75">
      <c r="A24" s="35" t="s">
        <v>57</v>
      </c>
      <c r="E24" s="40" t="s">
        <v>5</v>
      </c>
    </row>
    <row r="25" spans="1:5" ht="102">
      <c r="A25" t="s">
        <v>58</v>
      </c>
      <c r="E25" s="39" t="s">
        <v>482</v>
      </c>
    </row>
    <row r="26" spans="1:16" ht="12.75">
      <c r="A26" t="s">
        <v>49</v>
      </c>
      <c s="34" t="s">
        <v>70</v>
      </c>
      <c s="34" t="s">
        <v>483</v>
      </c>
      <c s="35" t="s">
        <v>50</v>
      </c>
      <c s="6" t="s">
        <v>484</v>
      </c>
      <c s="36" t="s">
        <v>73</v>
      </c>
      <c s="37">
        <v>4</v>
      </c>
      <c s="36">
        <v>0</v>
      </c>
      <c s="36">
        <f>ROUND(G26*H26,6)</f>
      </c>
      <c r="L26" s="38">
        <v>0</v>
      </c>
      <c s="32">
        <f>ROUND(ROUND(L26,2)*ROUND(G26,3),2)</f>
      </c>
      <c s="36" t="s">
        <v>54</v>
      </c>
      <c>
        <f>(M26*21)/100</f>
      </c>
      <c t="s">
        <v>27</v>
      </c>
    </row>
    <row r="27" spans="1:5" ht="12.75">
      <c r="A27" s="35" t="s">
        <v>55</v>
      </c>
      <c r="E27" s="39" t="s">
        <v>5</v>
      </c>
    </row>
    <row r="28" spans="1:5" ht="12.75">
      <c r="A28" s="35" t="s">
        <v>57</v>
      </c>
      <c r="E28" s="40" t="s">
        <v>5</v>
      </c>
    </row>
    <row r="29" spans="1:5" ht="140.25">
      <c r="A29" t="s">
        <v>58</v>
      </c>
      <c r="E29" s="39" t="s">
        <v>485</v>
      </c>
    </row>
    <row r="30" spans="1:16" ht="12.75">
      <c r="A30" t="s">
        <v>49</v>
      </c>
      <c s="34" t="s">
        <v>76</v>
      </c>
      <c s="34" t="s">
        <v>483</v>
      </c>
      <c s="35" t="s">
        <v>94</v>
      </c>
      <c s="6" t="s">
        <v>484</v>
      </c>
      <c s="36" t="s">
        <v>73</v>
      </c>
      <c s="37">
        <v>4</v>
      </c>
      <c s="36">
        <v>0</v>
      </c>
      <c s="36">
        <f>ROUND(G30*H30,6)</f>
      </c>
      <c r="L30" s="38">
        <v>0</v>
      </c>
      <c s="32">
        <f>ROUND(ROUND(L30,2)*ROUND(G30,3),2)</f>
      </c>
      <c s="36" t="s">
        <v>54</v>
      </c>
      <c>
        <f>(M30*21)/100</f>
      </c>
      <c t="s">
        <v>27</v>
      </c>
    </row>
    <row r="31" spans="1:5" ht="12.75">
      <c r="A31" s="35" t="s">
        <v>55</v>
      </c>
      <c r="E31" s="39" t="s">
        <v>486</v>
      </c>
    </row>
    <row r="32" spans="1:5" ht="12.75">
      <c r="A32" s="35" t="s">
        <v>57</v>
      </c>
      <c r="E32" s="40" t="s">
        <v>5</v>
      </c>
    </row>
    <row r="33" spans="1:5" ht="140.25">
      <c r="A33" t="s">
        <v>58</v>
      </c>
      <c r="E33" s="39" t="s">
        <v>485</v>
      </c>
    </row>
    <row r="34" spans="1:16" ht="12.75">
      <c r="A34" t="s">
        <v>49</v>
      </c>
      <c s="34" t="s">
        <v>79</v>
      </c>
      <c s="34" t="s">
        <v>487</v>
      </c>
      <c s="35" t="s">
        <v>50</v>
      </c>
      <c s="6" t="s">
        <v>488</v>
      </c>
      <c s="36" t="s">
        <v>73</v>
      </c>
      <c s="37">
        <v>2</v>
      </c>
      <c s="36">
        <v>0</v>
      </c>
      <c s="36">
        <f>ROUND(G34*H34,6)</f>
      </c>
      <c r="L34" s="38">
        <v>0</v>
      </c>
      <c s="32">
        <f>ROUND(ROUND(L34,2)*ROUND(G34,3),2)</f>
      </c>
      <c s="36" t="s">
        <v>54</v>
      </c>
      <c>
        <f>(M34*21)/100</f>
      </c>
      <c t="s">
        <v>27</v>
      </c>
    </row>
    <row r="35" spans="1:5" ht="12.75">
      <c r="A35" s="35" t="s">
        <v>55</v>
      </c>
      <c r="E35" s="39" t="s">
        <v>5</v>
      </c>
    </row>
    <row r="36" spans="1:5" ht="12.75">
      <c r="A36" s="35" t="s">
        <v>57</v>
      </c>
      <c r="E36" s="40" t="s">
        <v>5</v>
      </c>
    </row>
    <row r="37" spans="1:5" ht="140.25">
      <c r="A37" t="s">
        <v>58</v>
      </c>
      <c r="E37" s="39" t="s">
        <v>489</v>
      </c>
    </row>
    <row r="38" spans="1:16" ht="12.75">
      <c r="A38" t="s">
        <v>49</v>
      </c>
      <c s="34" t="s">
        <v>82</v>
      </c>
      <c s="34" t="s">
        <v>490</v>
      </c>
      <c s="35" t="s">
        <v>50</v>
      </c>
      <c s="6" t="s">
        <v>491</v>
      </c>
      <c s="36" t="s">
        <v>73</v>
      </c>
      <c s="37">
        <v>2</v>
      </c>
      <c s="36">
        <v>0</v>
      </c>
      <c s="36">
        <f>ROUND(G38*H38,6)</f>
      </c>
      <c r="L38" s="38">
        <v>0</v>
      </c>
      <c s="32">
        <f>ROUND(ROUND(L38,2)*ROUND(G38,3),2)</f>
      </c>
      <c s="36" t="s">
        <v>54</v>
      </c>
      <c>
        <f>(M38*21)/100</f>
      </c>
      <c t="s">
        <v>27</v>
      </c>
    </row>
    <row r="39" spans="1:5" ht="12.75">
      <c r="A39" s="35" t="s">
        <v>55</v>
      </c>
      <c r="E39" s="39" t="s">
        <v>492</v>
      </c>
    </row>
    <row r="40" spans="1:5" ht="12.75">
      <c r="A40" s="35" t="s">
        <v>57</v>
      </c>
      <c r="E40" s="40" t="s">
        <v>5</v>
      </c>
    </row>
    <row r="41" spans="1:5" ht="153">
      <c r="A41" t="s">
        <v>58</v>
      </c>
      <c r="E41" s="39" t="s">
        <v>493</v>
      </c>
    </row>
    <row r="42" spans="1:16" ht="12.75">
      <c r="A42" t="s">
        <v>49</v>
      </c>
      <c s="34" t="s">
        <v>87</v>
      </c>
      <c s="34" t="s">
        <v>494</v>
      </c>
      <c s="35" t="s">
        <v>50</v>
      </c>
      <c s="6" t="s">
        <v>495</v>
      </c>
      <c s="36" t="s">
        <v>73</v>
      </c>
      <c s="37">
        <v>2</v>
      </c>
      <c s="36">
        <v>0</v>
      </c>
      <c s="36">
        <f>ROUND(G42*H42,6)</f>
      </c>
      <c r="L42" s="38">
        <v>0</v>
      </c>
      <c s="32">
        <f>ROUND(ROUND(L42,2)*ROUND(G42,3),2)</f>
      </c>
      <c s="36" t="s">
        <v>54</v>
      </c>
      <c>
        <f>(M42*21)/100</f>
      </c>
      <c t="s">
        <v>27</v>
      </c>
    </row>
    <row r="43" spans="1:5" ht="12.75">
      <c r="A43" s="35" t="s">
        <v>55</v>
      </c>
      <c r="E43" s="39" t="s">
        <v>496</v>
      </c>
    </row>
    <row r="44" spans="1:5" ht="12.75">
      <c r="A44" s="35" t="s">
        <v>57</v>
      </c>
      <c r="E44" s="40" t="s">
        <v>5</v>
      </c>
    </row>
    <row r="45" spans="1:5" ht="153">
      <c r="A45" t="s">
        <v>58</v>
      </c>
      <c r="E45" s="39" t="s">
        <v>497</v>
      </c>
    </row>
    <row r="46" spans="1:16" ht="12.75">
      <c r="A46" t="s">
        <v>49</v>
      </c>
      <c s="34" t="s">
        <v>91</v>
      </c>
      <c s="34" t="s">
        <v>498</v>
      </c>
      <c s="35" t="s">
        <v>50</v>
      </c>
      <c s="6" t="s">
        <v>499</v>
      </c>
      <c s="36" t="s">
        <v>73</v>
      </c>
      <c s="37">
        <v>2</v>
      </c>
      <c s="36">
        <v>0</v>
      </c>
      <c s="36">
        <f>ROUND(G46*H46,6)</f>
      </c>
      <c r="L46" s="38">
        <v>0</v>
      </c>
      <c s="32">
        <f>ROUND(ROUND(L46,2)*ROUND(G46,3),2)</f>
      </c>
      <c s="36" t="s">
        <v>54</v>
      </c>
      <c>
        <f>(M46*21)/100</f>
      </c>
      <c t="s">
        <v>27</v>
      </c>
    </row>
    <row r="47" spans="1:5" ht="12.75">
      <c r="A47" s="35" t="s">
        <v>55</v>
      </c>
      <c r="E47" s="39" t="s">
        <v>5</v>
      </c>
    </row>
    <row r="48" spans="1:5" ht="12.75">
      <c r="A48" s="35" t="s">
        <v>57</v>
      </c>
      <c r="E48" s="40" t="s">
        <v>5</v>
      </c>
    </row>
    <row r="49" spans="1:5" ht="102">
      <c r="A49" t="s">
        <v>58</v>
      </c>
      <c r="E49" s="39" t="s">
        <v>500</v>
      </c>
    </row>
    <row r="50" spans="1:16" ht="12.75">
      <c r="A50" t="s">
        <v>49</v>
      </c>
      <c s="34" t="s">
        <v>94</v>
      </c>
      <c s="34" t="s">
        <v>501</v>
      </c>
      <c s="35" t="s">
        <v>50</v>
      </c>
      <c s="6" t="s">
        <v>502</v>
      </c>
      <c s="36" t="s">
        <v>73</v>
      </c>
      <c s="37">
        <v>2</v>
      </c>
      <c s="36">
        <v>0</v>
      </c>
      <c s="36">
        <f>ROUND(G50*H50,6)</f>
      </c>
      <c r="L50" s="38">
        <v>0</v>
      </c>
      <c s="32">
        <f>ROUND(ROUND(L50,2)*ROUND(G50,3),2)</f>
      </c>
      <c s="36" t="s">
        <v>54</v>
      </c>
      <c>
        <f>(M50*21)/100</f>
      </c>
      <c t="s">
        <v>27</v>
      </c>
    </row>
    <row r="51" spans="1:5" ht="12.75">
      <c r="A51" s="35" t="s">
        <v>55</v>
      </c>
      <c r="E51" s="39" t="s">
        <v>5</v>
      </c>
    </row>
    <row r="52" spans="1:5" ht="12.75">
      <c r="A52" s="35" t="s">
        <v>57</v>
      </c>
      <c r="E52" s="40" t="s">
        <v>5</v>
      </c>
    </row>
    <row r="53" spans="1:5" ht="114.75">
      <c r="A53" t="s">
        <v>58</v>
      </c>
      <c r="E53" s="39" t="s">
        <v>503</v>
      </c>
    </row>
    <row r="54" spans="1:16" ht="12.75">
      <c r="A54" t="s">
        <v>49</v>
      </c>
      <c s="34" t="s">
        <v>98</v>
      </c>
      <c s="34" t="s">
        <v>504</v>
      </c>
      <c s="35" t="s">
        <v>50</v>
      </c>
      <c s="6" t="s">
        <v>505</v>
      </c>
      <c s="36" t="s">
        <v>85</v>
      </c>
      <c s="37">
        <v>8</v>
      </c>
      <c s="36">
        <v>0</v>
      </c>
      <c s="36">
        <f>ROUND(G54*H54,6)</f>
      </c>
      <c r="L54" s="38">
        <v>0</v>
      </c>
      <c s="32">
        <f>ROUND(ROUND(L54,2)*ROUND(G54,3),2)</f>
      </c>
      <c s="36" t="s">
        <v>54</v>
      </c>
      <c>
        <f>(M54*21)/100</f>
      </c>
      <c t="s">
        <v>27</v>
      </c>
    </row>
    <row r="55" spans="1:5" ht="12.75">
      <c r="A55" s="35" t="s">
        <v>55</v>
      </c>
      <c r="E55" s="39" t="s">
        <v>5</v>
      </c>
    </row>
    <row r="56" spans="1:5" ht="12.75">
      <c r="A56" s="35" t="s">
        <v>57</v>
      </c>
      <c r="E56" s="40" t="s">
        <v>5</v>
      </c>
    </row>
    <row r="57" spans="1:5" ht="102">
      <c r="A57" t="s">
        <v>58</v>
      </c>
      <c r="E57" s="39" t="s">
        <v>506</v>
      </c>
    </row>
    <row r="58" spans="1:16" ht="12.75">
      <c r="A58" t="s">
        <v>49</v>
      </c>
      <c s="34" t="s">
        <v>101</v>
      </c>
      <c s="34" t="s">
        <v>507</v>
      </c>
      <c s="35" t="s">
        <v>50</v>
      </c>
      <c s="6" t="s">
        <v>508</v>
      </c>
      <c s="36" t="s">
        <v>73</v>
      </c>
      <c s="37">
        <v>2</v>
      </c>
      <c s="36">
        <v>0</v>
      </c>
      <c s="36">
        <f>ROUND(G58*H58,6)</f>
      </c>
      <c r="L58" s="38">
        <v>0</v>
      </c>
      <c s="32">
        <f>ROUND(ROUND(L58,2)*ROUND(G58,3),2)</f>
      </c>
      <c s="36" t="s">
        <v>54</v>
      </c>
      <c>
        <f>(M58*21)/100</f>
      </c>
      <c t="s">
        <v>27</v>
      </c>
    </row>
    <row r="59" spans="1:5" ht="12.75">
      <c r="A59" s="35" t="s">
        <v>55</v>
      </c>
      <c r="E59" s="39" t="s">
        <v>5</v>
      </c>
    </row>
    <row r="60" spans="1:5" ht="12.75">
      <c r="A60" s="35" t="s">
        <v>57</v>
      </c>
      <c r="E60" s="40" t="s">
        <v>5</v>
      </c>
    </row>
    <row r="61" spans="1:5" ht="76.5">
      <c r="A61" t="s">
        <v>58</v>
      </c>
      <c r="E61" s="39" t="s">
        <v>509</v>
      </c>
    </row>
    <row r="62" spans="1:16" ht="25.5">
      <c r="A62" t="s">
        <v>49</v>
      </c>
      <c s="34" t="s">
        <v>107</v>
      </c>
      <c s="34" t="s">
        <v>391</v>
      </c>
      <c s="35" t="s">
        <v>50</v>
      </c>
      <c s="6" t="s">
        <v>392</v>
      </c>
      <c s="36" t="s">
        <v>73</v>
      </c>
      <c s="37">
        <v>4</v>
      </c>
      <c s="36">
        <v>0</v>
      </c>
      <c s="36">
        <f>ROUND(G62*H62,6)</f>
      </c>
      <c r="L62" s="38">
        <v>0</v>
      </c>
      <c s="32">
        <f>ROUND(ROUND(L62,2)*ROUND(G62,3),2)</f>
      </c>
      <c s="36" t="s">
        <v>54</v>
      </c>
      <c>
        <f>(M62*21)/100</f>
      </c>
      <c t="s">
        <v>27</v>
      </c>
    </row>
    <row r="63" spans="1:5" ht="12.75">
      <c r="A63" s="35" t="s">
        <v>55</v>
      </c>
      <c r="E63" s="39" t="s">
        <v>5</v>
      </c>
    </row>
    <row r="64" spans="1:5" ht="12.75">
      <c r="A64" s="35" t="s">
        <v>57</v>
      </c>
      <c r="E64" s="40" t="s">
        <v>5</v>
      </c>
    </row>
    <row r="65" spans="1:5" ht="165.75">
      <c r="A65" t="s">
        <v>58</v>
      </c>
      <c r="E65" s="39" t="s">
        <v>510</v>
      </c>
    </row>
    <row r="66" spans="1:16" ht="12.75">
      <c r="A66" t="s">
        <v>49</v>
      </c>
      <c s="34" t="s">
        <v>159</v>
      </c>
      <c s="34" t="s">
        <v>511</v>
      </c>
      <c s="35" t="s">
        <v>50</v>
      </c>
      <c s="6" t="s">
        <v>502</v>
      </c>
      <c s="36" t="s">
        <v>73</v>
      </c>
      <c s="37">
        <v>4</v>
      </c>
      <c s="36">
        <v>0</v>
      </c>
      <c s="36">
        <f>ROUND(G66*H66,6)</f>
      </c>
      <c r="L66" s="38">
        <v>0</v>
      </c>
      <c s="32">
        <f>ROUND(ROUND(L66,2)*ROUND(G66,3),2)</f>
      </c>
      <c s="36" t="s">
        <v>54</v>
      </c>
      <c>
        <f>(M66*21)/100</f>
      </c>
      <c t="s">
        <v>27</v>
      </c>
    </row>
    <row r="67" spans="1:5" ht="12.75">
      <c r="A67" s="35" t="s">
        <v>55</v>
      </c>
      <c r="E67" s="39" t="s">
        <v>5</v>
      </c>
    </row>
    <row r="68" spans="1:5" ht="12.75">
      <c r="A68" s="35" t="s">
        <v>57</v>
      </c>
      <c r="E68" s="40" t="s">
        <v>5</v>
      </c>
    </row>
    <row r="69" spans="1:5" ht="114.75">
      <c r="A69" t="s">
        <v>58</v>
      </c>
      <c r="E69" s="39" t="s">
        <v>512</v>
      </c>
    </row>
    <row r="70" spans="1:16" ht="12.75">
      <c r="A70" t="s">
        <v>49</v>
      </c>
      <c s="34" t="s">
        <v>163</v>
      </c>
      <c s="34" t="s">
        <v>513</v>
      </c>
      <c s="35" t="s">
        <v>50</v>
      </c>
      <c s="6" t="s">
        <v>514</v>
      </c>
      <c s="36" t="s">
        <v>73</v>
      </c>
      <c s="37">
        <v>1</v>
      </c>
      <c s="36">
        <v>0</v>
      </c>
      <c s="36">
        <f>ROUND(G70*H70,6)</f>
      </c>
      <c r="L70" s="38">
        <v>0</v>
      </c>
      <c s="32">
        <f>ROUND(ROUND(L70,2)*ROUND(G70,3),2)</f>
      </c>
      <c s="36" t="s">
        <v>54</v>
      </c>
      <c>
        <f>(M70*21)/100</f>
      </c>
      <c t="s">
        <v>27</v>
      </c>
    </row>
    <row r="71" spans="1:5" ht="12.75">
      <c r="A71" s="35" t="s">
        <v>55</v>
      </c>
      <c r="E71" s="39" t="s">
        <v>5</v>
      </c>
    </row>
    <row r="72" spans="1:5" ht="12.75">
      <c r="A72" s="35" t="s">
        <v>57</v>
      </c>
      <c r="E72" s="40" t="s">
        <v>5</v>
      </c>
    </row>
    <row r="73" spans="1:5" ht="114.75">
      <c r="A73" t="s">
        <v>58</v>
      </c>
      <c r="E73" s="39" t="s">
        <v>515</v>
      </c>
    </row>
    <row r="74" spans="1:16" ht="12.75">
      <c r="A74" t="s">
        <v>49</v>
      </c>
      <c s="34" t="s">
        <v>167</v>
      </c>
      <c s="34" t="s">
        <v>516</v>
      </c>
      <c s="35" t="s">
        <v>50</v>
      </c>
      <c s="6" t="s">
        <v>517</v>
      </c>
      <c s="36" t="s">
        <v>73</v>
      </c>
      <c s="37">
        <v>1</v>
      </c>
      <c s="36">
        <v>0</v>
      </c>
      <c s="36">
        <f>ROUND(G74*H74,6)</f>
      </c>
      <c r="L74" s="38">
        <v>0</v>
      </c>
      <c s="32">
        <f>ROUND(ROUND(L74,2)*ROUND(G74,3),2)</f>
      </c>
      <c s="36" t="s">
        <v>54</v>
      </c>
      <c>
        <f>(M74*21)/100</f>
      </c>
      <c t="s">
        <v>27</v>
      </c>
    </row>
    <row r="75" spans="1:5" ht="12.75">
      <c r="A75" s="35" t="s">
        <v>55</v>
      </c>
      <c r="E75" s="39" t="s">
        <v>5</v>
      </c>
    </row>
    <row r="76" spans="1:5" ht="12.75">
      <c r="A76" s="35" t="s">
        <v>57</v>
      </c>
      <c r="E76" s="40" t="s">
        <v>5</v>
      </c>
    </row>
    <row r="77" spans="1:5" ht="114.75">
      <c r="A77" t="s">
        <v>58</v>
      </c>
      <c r="E77" s="39" t="s">
        <v>518</v>
      </c>
    </row>
    <row r="78" spans="1:16" ht="12.75">
      <c r="A78" t="s">
        <v>49</v>
      </c>
      <c s="34" t="s">
        <v>170</v>
      </c>
      <c s="34" t="s">
        <v>519</v>
      </c>
      <c s="35" t="s">
        <v>50</v>
      </c>
      <c s="6" t="s">
        <v>520</v>
      </c>
      <c s="36" t="s">
        <v>73</v>
      </c>
      <c s="37">
        <v>1</v>
      </c>
      <c s="36">
        <v>0</v>
      </c>
      <c s="36">
        <f>ROUND(G78*H78,6)</f>
      </c>
      <c r="L78" s="38">
        <v>0</v>
      </c>
      <c s="32">
        <f>ROUND(ROUND(L78,2)*ROUND(G78,3),2)</f>
      </c>
      <c s="36" t="s">
        <v>54</v>
      </c>
      <c>
        <f>(M78*21)/100</f>
      </c>
      <c t="s">
        <v>27</v>
      </c>
    </row>
    <row r="79" spans="1:5" ht="12.75">
      <c r="A79" s="35" t="s">
        <v>55</v>
      </c>
      <c r="E79" s="39" t="s">
        <v>5</v>
      </c>
    </row>
    <row r="80" spans="1:5" ht="12.75">
      <c r="A80" s="35" t="s">
        <v>57</v>
      </c>
      <c r="E80" s="40" t="s">
        <v>5</v>
      </c>
    </row>
    <row r="81" spans="1:5" ht="76.5">
      <c r="A81" t="s">
        <v>58</v>
      </c>
      <c r="E81" s="39" t="s">
        <v>521</v>
      </c>
    </row>
    <row r="82" spans="1:16" ht="12.75">
      <c r="A82" t="s">
        <v>49</v>
      </c>
      <c s="34" t="s">
        <v>173</v>
      </c>
      <c s="34" t="s">
        <v>522</v>
      </c>
      <c s="35" t="s">
        <v>50</v>
      </c>
      <c s="6" t="s">
        <v>523</v>
      </c>
      <c s="36" t="s">
        <v>73</v>
      </c>
      <c s="37">
        <v>4</v>
      </c>
      <c s="36">
        <v>0</v>
      </c>
      <c s="36">
        <f>ROUND(G82*H82,6)</f>
      </c>
      <c r="L82" s="38">
        <v>0</v>
      </c>
      <c s="32">
        <f>ROUND(ROUND(L82,2)*ROUND(G82,3),2)</f>
      </c>
      <c s="36" t="s">
        <v>54</v>
      </c>
      <c>
        <f>(M82*21)/100</f>
      </c>
      <c t="s">
        <v>27</v>
      </c>
    </row>
    <row r="83" spans="1:5" ht="12.75">
      <c r="A83" s="35" t="s">
        <v>55</v>
      </c>
      <c r="E83" s="39" t="s">
        <v>5</v>
      </c>
    </row>
    <row r="84" spans="1:5" ht="12.75">
      <c r="A84" s="35" t="s">
        <v>57</v>
      </c>
      <c r="E84" s="40" t="s">
        <v>5</v>
      </c>
    </row>
    <row r="85" spans="1:5" ht="127.5">
      <c r="A85" t="s">
        <v>58</v>
      </c>
      <c r="E85" s="39" t="s">
        <v>524</v>
      </c>
    </row>
    <row r="86" spans="1:16" ht="12.75">
      <c r="A86" t="s">
        <v>49</v>
      </c>
      <c s="34" t="s">
        <v>177</v>
      </c>
      <c s="34" t="s">
        <v>525</v>
      </c>
      <c s="35" t="s">
        <v>50</v>
      </c>
      <c s="6" t="s">
        <v>526</v>
      </c>
      <c s="36" t="s">
        <v>73</v>
      </c>
      <c s="37">
        <v>4</v>
      </c>
      <c s="36">
        <v>0</v>
      </c>
      <c s="36">
        <f>ROUND(G86*H86,6)</f>
      </c>
      <c r="L86" s="38">
        <v>0</v>
      </c>
      <c s="32">
        <f>ROUND(ROUND(L86,2)*ROUND(G86,3),2)</f>
      </c>
      <c s="36" t="s">
        <v>104</v>
      </c>
      <c>
        <f>(M86*21)/100</f>
      </c>
      <c t="s">
        <v>27</v>
      </c>
    </row>
    <row r="87" spans="1:5" ht="12.75">
      <c r="A87" s="35" t="s">
        <v>55</v>
      </c>
      <c r="E87" s="39" t="s">
        <v>5</v>
      </c>
    </row>
    <row r="88" spans="1:5" ht="12.75">
      <c r="A88" s="35" t="s">
        <v>57</v>
      </c>
      <c r="E88" s="40" t="s">
        <v>5</v>
      </c>
    </row>
    <row r="89" spans="1:5" ht="12.75">
      <c r="A89" t="s">
        <v>58</v>
      </c>
      <c r="E89" s="39" t="s">
        <v>527</v>
      </c>
    </row>
    <row r="90" spans="1:13" ht="12.75">
      <c r="A90" t="s">
        <v>46</v>
      </c>
      <c r="C90" s="31" t="s">
        <v>27</v>
      </c>
      <c r="E90" s="33" t="s">
        <v>468</v>
      </c>
      <c r="J90" s="32">
        <f>0</f>
      </c>
      <c s="32">
        <f>0</f>
      </c>
      <c s="32">
        <f>0+L91+L95+L99</f>
      </c>
      <c s="32">
        <f>0+M91+M95+M99</f>
      </c>
    </row>
    <row r="91" spans="1:16" ht="12.75">
      <c r="A91" t="s">
        <v>49</v>
      </c>
      <c s="34" t="s">
        <v>182</v>
      </c>
      <c s="34" t="s">
        <v>528</v>
      </c>
      <c s="35" t="s">
        <v>50</v>
      </c>
      <c s="6" t="s">
        <v>529</v>
      </c>
      <c s="36" t="s">
        <v>85</v>
      </c>
      <c s="37">
        <v>24</v>
      </c>
      <c s="36">
        <v>0</v>
      </c>
      <c s="36">
        <f>ROUND(G91*H91,6)</f>
      </c>
      <c r="L91" s="38">
        <v>0</v>
      </c>
      <c s="32">
        <f>ROUND(ROUND(L91,2)*ROUND(G91,3),2)</f>
      </c>
      <c s="36" t="s">
        <v>54</v>
      </c>
      <c>
        <f>(M91*21)/100</f>
      </c>
      <c t="s">
        <v>27</v>
      </c>
    </row>
    <row r="92" spans="1:5" ht="12.75">
      <c r="A92" s="35" t="s">
        <v>55</v>
      </c>
      <c r="E92" s="39" t="s">
        <v>5</v>
      </c>
    </row>
    <row r="93" spans="1:5" ht="12.75">
      <c r="A93" s="35" t="s">
        <v>57</v>
      </c>
      <c r="E93" s="40" t="s">
        <v>5</v>
      </c>
    </row>
    <row r="94" spans="1:5" ht="89.25">
      <c r="A94" t="s">
        <v>58</v>
      </c>
      <c r="E94" s="39" t="s">
        <v>530</v>
      </c>
    </row>
    <row r="95" spans="1:16" ht="12.75">
      <c r="A95" t="s">
        <v>49</v>
      </c>
      <c s="34" t="s">
        <v>186</v>
      </c>
      <c s="34" t="s">
        <v>531</v>
      </c>
      <c s="35" t="s">
        <v>50</v>
      </c>
      <c s="6" t="s">
        <v>532</v>
      </c>
      <c s="36" t="s">
        <v>85</v>
      </c>
      <c s="37">
        <v>8</v>
      </c>
      <c s="36">
        <v>0</v>
      </c>
      <c s="36">
        <f>ROUND(G95*H95,6)</f>
      </c>
      <c r="L95" s="38">
        <v>0</v>
      </c>
      <c s="32">
        <f>ROUND(ROUND(L95,2)*ROUND(G95,3),2)</f>
      </c>
      <c s="36" t="s">
        <v>54</v>
      </c>
      <c>
        <f>(M95*21)/100</f>
      </c>
      <c t="s">
        <v>27</v>
      </c>
    </row>
    <row r="96" spans="1:5" ht="12.75">
      <c r="A96" s="35" t="s">
        <v>55</v>
      </c>
      <c r="E96" s="39" t="s">
        <v>5</v>
      </c>
    </row>
    <row r="97" spans="1:5" ht="12.75">
      <c r="A97" s="35" t="s">
        <v>57</v>
      </c>
      <c r="E97" s="40" t="s">
        <v>5</v>
      </c>
    </row>
    <row r="98" spans="1:5" ht="89.25">
      <c r="A98" t="s">
        <v>58</v>
      </c>
      <c r="E98" s="39" t="s">
        <v>533</v>
      </c>
    </row>
    <row r="99" spans="1:16" ht="12.75">
      <c r="A99" t="s">
        <v>49</v>
      </c>
      <c s="34" t="s">
        <v>190</v>
      </c>
      <c s="34" t="s">
        <v>534</v>
      </c>
      <c s="35" t="s">
        <v>50</v>
      </c>
      <c s="6" t="s">
        <v>535</v>
      </c>
      <c s="36" t="s">
        <v>85</v>
      </c>
      <c s="37">
        <v>24</v>
      </c>
      <c s="36">
        <v>0</v>
      </c>
      <c s="36">
        <f>ROUND(G99*H99,6)</f>
      </c>
      <c r="L99" s="38">
        <v>0</v>
      </c>
      <c s="32">
        <f>ROUND(ROUND(L99,2)*ROUND(G99,3),2)</f>
      </c>
      <c s="36" t="s">
        <v>54</v>
      </c>
      <c>
        <f>(M99*21)/100</f>
      </c>
      <c t="s">
        <v>27</v>
      </c>
    </row>
    <row r="100" spans="1:5" ht="12.75">
      <c r="A100" s="35" t="s">
        <v>55</v>
      </c>
      <c r="E100" s="39" t="s">
        <v>5</v>
      </c>
    </row>
    <row r="101" spans="1:5" ht="12.75">
      <c r="A101" s="35" t="s">
        <v>57</v>
      </c>
      <c r="E101" s="40" t="s">
        <v>5</v>
      </c>
    </row>
    <row r="102" spans="1:5" ht="89.25">
      <c r="A102" t="s">
        <v>58</v>
      </c>
      <c r="E102" s="39" t="s">
        <v>536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537</v>
      </c>
      <c s="41">
        <f>Rekapitulace!C17</f>
      </c>
      <c s="20" t="s">
        <v>0</v>
      </c>
      <c t="s">
        <v>23</v>
      </c>
      <c t="s">
        <v>27</v>
      </c>
    </row>
    <row r="4" spans="1:16" ht="32" customHeight="1">
      <c r="A4" s="24" t="s">
        <v>20</v>
      </c>
      <c s="25" t="s">
        <v>28</v>
      </c>
      <c s="27" t="s">
        <v>537</v>
      </c>
      <c r="E4" s="26" t="s">
        <v>538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COUNTIFS(L8:L160,"=0",A8:A160,"P")+COUNTIFS(L8:L160,"",A8:A160,"P")+SUM(Q8:Q160)</f>
      </c>
    </row>
    <row r="8" spans="1:13" ht="12.75">
      <c r="A8" t="s">
        <v>44</v>
      </c>
      <c r="C8" s="28" t="s">
        <v>540</v>
      </c>
      <c r="E8" s="30" t="s">
        <v>538</v>
      </c>
      <c r="J8" s="29">
        <f>0+J9+J42+J131</f>
      </c>
      <c s="29">
        <f>0+K9+K42+K131</f>
      </c>
      <c s="29">
        <f>0+L9+L42+L131</f>
      </c>
      <c s="29">
        <f>0+M9+M42+M131</f>
      </c>
    </row>
    <row r="9" spans="1:13" ht="12.75">
      <c r="A9" t="s">
        <v>46</v>
      </c>
      <c r="C9" s="31" t="s">
        <v>541</v>
      </c>
      <c r="E9" s="33" t="s">
        <v>542</v>
      </c>
      <c r="J9" s="32">
        <f>0</f>
      </c>
      <c s="32">
        <f>0</f>
      </c>
      <c s="32">
        <f>0+L10+L14+L18+L22+L26+L30+L34+L38</f>
      </c>
      <c s="32">
        <f>0+M10+M14+M18+M22+M26+M30+M34+M38</f>
      </c>
    </row>
    <row r="10" spans="1:16" ht="25.5">
      <c r="A10" t="s">
        <v>49</v>
      </c>
      <c s="34" t="s">
        <v>50</v>
      </c>
      <c s="34" t="s">
        <v>543</v>
      </c>
      <c s="35" t="s">
        <v>544</v>
      </c>
      <c s="6" t="s">
        <v>545</v>
      </c>
      <c s="36" t="s">
        <v>111</v>
      </c>
      <c s="37">
        <v>5.28</v>
      </c>
      <c s="36">
        <v>0</v>
      </c>
      <c s="36">
        <f>ROUND(G10*H10,6)</f>
      </c>
      <c r="L10" s="38">
        <v>0</v>
      </c>
      <c s="32">
        <f>ROUND(ROUND(L10,2)*ROUND(G10,3),2)</f>
      </c>
      <c s="36" t="s">
        <v>104</v>
      </c>
      <c>
        <f>(M10*21)/100</f>
      </c>
      <c t="s">
        <v>27</v>
      </c>
    </row>
    <row r="11" spans="1:5" ht="25.5">
      <c r="A11" s="35" t="s">
        <v>55</v>
      </c>
      <c r="E11" s="39" t="s">
        <v>112</v>
      </c>
    </row>
    <row r="12" spans="1:5" ht="63.75">
      <c r="A12" s="35" t="s">
        <v>57</v>
      </c>
      <c r="E12" s="40" t="s">
        <v>546</v>
      </c>
    </row>
    <row r="13" spans="1:5" ht="165.75">
      <c r="A13" t="s">
        <v>58</v>
      </c>
      <c r="E13" s="39" t="s">
        <v>114</v>
      </c>
    </row>
    <row r="14" spans="1:16" ht="25.5">
      <c r="A14" t="s">
        <v>49</v>
      </c>
      <c s="34" t="s">
        <v>27</v>
      </c>
      <c s="34" t="s">
        <v>547</v>
      </c>
      <c s="35" t="s">
        <v>548</v>
      </c>
      <c s="6" t="s">
        <v>549</v>
      </c>
      <c s="36" t="s">
        <v>111</v>
      </c>
      <c s="37">
        <v>2640</v>
      </c>
      <c s="36">
        <v>0</v>
      </c>
      <c s="36">
        <f>ROUND(G14*H14,6)</f>
      </c>
      <c r="L14" s="38">
        <v>0</v>
      </c>
      <c s="32">
        <f>ROUND(ROUND(L14,2)*ROUND(G14,3),2)</f>
      </c>
      <c s="36" t="s">
        <v>104</v>
      </c>
      <c>
        <f>(M14*21)/100</f>
      </c>
      <c t="s">
        <v>27</v>
      </c>
    </row>
    <row r="15" spans="1:5" ht="25.5">
      <c r="A15" s="35" t="s">
        <v>55</v>
      </c>
      <c r="E15" s="39" t="s">
        <v>112</v>
      </c>
    </row>
    <row r="16" spans="1:5" ht="38.25">
      <c r="A16" s="35" t="s">
        <v>57</v>
      </c>
      <c r="E16" s="40" t="s">
        <v>550</v>
      </c>
    </row>
    <row r="17" spans="1:5" ht="165.75">
      <c r="A17" t="s">
        <v>58</v>
      </c>
      <c r="E17" s="39" t="s">
        <v>114</v>
      </c>
    </row>
    <row r="18" spans="1:16" ht="25.5">
      <c r="A18" t="s">
        <v>49</v>
      </c>
      <c s="34" t="s">
        <v>26</v>
      </c>
      <c s="34" t="s">
        <v>551</v>
      </c>
      <c s="35" t="s">
        <v>552</v>
      </c>
      <c s="6" t="s">
        <v>553</v>
      </c>
      <c s="36" t="s">
        <v>111</v>
      </c>
      <c s="37">
        <v>229.88</v>
      </c>
      <c s="36">
        <v>0</v>
      </c>
      <c s="36">
        <f>ROUND(G18*H18,6)</f>
      </c>
      <c r="L18" s="38">
        <v>0</v>
      </c>
      <c s="32">
        <f>ROUND(ROUND(L18,2)*ROUND(G18,3),2)</f>
      </c>
      <c s="36" t="s">
        <v>104</v>
      </c>
      <c>
        <f>(M18*21)/100</f>
      </c>
      <c t="s">
        <v>27</v>
      </c>
    </row>
    <row r="19" spans="1:5" ht="25.5">
      <c r="A19" s="35" t="s">
        <v>55</v>
      </c>
      <c r="E19" s="39" t="s">
        <v>112</v>
      </c>
    </row>
    <row r="20" spans="1:5" ht="38.25">
      <c r="A20" s="35" t="s">
        <v>57</v>
      </c>
      <c r="E20" s="40" t="s">
        <v>554</v>
      </c>
    </row>
    <row r="21" spans="1:5" ht="165.75">
      <c r="A21" t="s">
        <v>58</v>
      </c>
      <c r="E21" s="39" t="s">
        <v>114</v>
      </c>
    </row>
    <row r="22" spans="1:16" ht="25.5">
      <c r="A22" t="s">
        <v>49</v>
      </c>
      <c s="34" t="s">
        <v>66</v>
      </c>
      <c s="34" t="s">
        <v>555</v>
      </c>
      <c s="35" t="s">
        <v>556</v>
      </c>
      <c s="6" t="s">
        <v>557</v>
      </c>
      <c s="36" t="s">
        <v>111</v>
      </c>
      <c s="37">
        <v>0.19</v>
      </c>
      <c s="36">
        <v>0</v>
      </c>
      <c s="36">
        <f>ROUND(G22*H22,6)</f>
      </c>
      <c r="L22" s="38">
        <v>0</v>
      </c>
      <c s="32">
        <f>ROUND(ROUND(L22,2)*ROUND(G22,3),2)</f>
      </c>
      <c s="36" t="s">
        <v>104</v>
      </c>
      <c>
        <f>(M22*21)/100</f>
      </c>
      <c t="s">
        <v>27</v>
      </c>
    </row>
    <row r="23" spans="1:5" ht="25.5">
      <c r="A23" s="35" t="s">
        <v>55</v>
      </c>
      <c r="E23" s="39" t="s">
        <v>112</v>
      </c>
    </row>
    <row r="24" spans="1:5" ht="38.25">
      <c r="A24" s="35" t="s">
        <v>57</v>
      </c>
      <c r="E24" s="40" t="s">
        <v>558</v>
      </c>
    </row>
    <row r="25" spans="1:5" ht="165.75">
      <c r="A25" t="s">
        <v>58</v>
      </c>
      <c r="E25" s="39" t="s">
        <v>114</v>
      </c>
    </row>
    <row r="26" spans="1:16" ht="25.5">
      <c r="A26" t="s">
        <v>49</v>
      </c>
      <c s="34" t="s">
        <v>70</v>
      </c>
      <c s="34" t="s">
        <v>559</v>
      </c>
      <c s="35" t="s">
        <v>560</v>
      </c>
      <c s="6" t="s">
        <v>561</v>
      </c>
      <c s="36" t="s">
        <v>111</v>
      </c>
      <c s="37">
        <v>0.345</v>
      </c>
      <c s="36">
        <v>0</v>
      </c>
      <c s="36">
        <f>ROUND(G26*H26,6)</f>
      </c>
      <c r="L26" s="38">
        <v>0</v>
      </c>
      <c s="32">
        <f>ROUND(ROUND(L26,2)*ROUND(G26,3),2)</f>
      </c>
      <c s="36" t="s">
        <v>104</v>
      </c>
      <c>
        <f>(M26*21)/100</f>
      </c>
      <c t="s">
        <v>27</v>
      </c>
    </row>
    <row r="27" spans="1:5" ht="25.5">
      <c r="A27" s="35" t="s">
        <v>55</v>
      </c>
      <c r="E27" s="39" t="s">
        <v>112</v>
      </c>
    </row>
    <row r="28" spans="1:5" ht="38.25">
      <c r="A28" s="35" t="s">
        <v>57</v>
      </c>
      <c r="E28" s="40" t="s">
        <v>562</v>
      </c>
    </row>
    <row r="29" spans="1:5" ht="165.75">
      <c r="A29" t="s">
        <v>58</v>
      </c>
      <c r="E29" s="39" t="s">
        <v>114</v>
      </c>
    </row>
    <row r="30" spans="1:16" ht="25.5">
      <c r="A30" t="s">
        <v>49</v>
      </c>
      <c s="34" t="s">
        <v>76</v>
      </c>
      <c s="34" t="s">
        <v>563</v>
      </c>
      <c s="35" t="s">
        <v>564</v>
      </c>
      <c s="6" t="s">
        <v>565</v>
      </c>
      <c s="36" t="s">
        <v>111</v>
      </c>
      <c s="37">
        <v>924</v>
      </c>
      <c s="36">
        <v>0</v>
      </c>
      <c s="36">
        <f>ROUND(G30*H30,6)</f>
      </c>
      <c r="L30" s="38">
        <v>0</v>
      </c>
      <c s="32">
        <f>ROUND(ROUND(L30,2)*ROUND(G30,3),2)</f>
      </c>
      <c s="36" t="s">
        <v>104</v>
      </c>
      <c>
        <f>(M30*21)/100</f>
      </c>
      <c t="s">
        <v>27</v>
      </c>
    </row>
    <row r="31" spans="1:5" ht="25.5">
      <c r="A31" s="35" t="s">
        <v>55</v>
      </c>
      <c r="E31" s="39" t="s">
        <v>112</v>
      </c>
    </row>
    <row r="32" spans="1:5" ht="38.25">
      <c r="A32" s="35" t="s">
        <v>57</v>
      </c>
      <c r="E32" s="40" t="s">
        <v>566</v>
      </c>
    </row>
    <row r="33" spans="1:5" ht="165.75">
      <c r="A33" t="s">
        <v>58</v>
      </c>
      <c r="E33" s="39" t="s">
        <v>114</v>
      </c>
    </row>
    <row r="34" spans="1:16" ht="25.5">
      <c r="A34" t="s">
        <v>49</v>
      </c>
      <c s="34" t="s">
        <v>79</v>
      </c>
      <c s="34" t="s">
        <v>567</v>
      </c>
      <c s="35" t="s">
        <v>568</v>
      </c>
      <c s="6" t="s">
        <v>569</v>
      </c>
      <c s="36" t="s">
        <v>111</v>
      </c>
      <c s="37">
        <v>18.88</v>
      </c>
      <c s="36">
        <v>0</v>
      </c>
      <c s="36">
        <f>ROUND(G34*H34,6)</f>
      </c>
      <c r="L34" s="38">
        <v>0</v>
      </c>
      <c s="32">
        <f>ROUND(ROUND(L34,2)*ROUND(G34,3),2)</f>
      </c>
      <c s="36" t="s">
        <v>104</v>
      </c>
      <c>
        <f>(M34*21)/100</f>
      </c>
      <c t="s">
        <v>27</v>
      </c>
    </row>
    <row r="35" spans="1:5" ht="25.5">
      <c r="A35" s="35" t="s">
        <v>55</v>
      </c>
      <c r="E35" s="39" t="s">
        <v>112</v>
      </c>
    </row>
    <row r="36" spans="1:5" ht="38.25">
      <c r="A36" s="35" t="s">
        <v>57</v>
      </c>
      <c r="E36" s="40" t="s">
        <v>570</v>
      </c>
    </row>
    <row r="37" spans="1:5" ht="165.75">
      <c r="A37" t="s">
        <v>58</v>
      </c>
      <c r="E37" s="39" t="s">
        <v>114</v>
      </c>
    </row>
    <row r="38" spans="1:16" ht="25.5">
      <c r="A38" t="s">
        <v>49</v>
      </c>
      <c s="34" t="s">
        <v>82</v>
      </c>
      <c s="34" t="s">
        <v>571</v>
      </c>
      <c s="35" t="s">
        <v>572</v>
      </c>
      <c s="6" t="s">
        <v>573</v>
      </c>
      <c s="36" t="s">
        <v>111</v>
      </c>
      <c s="37">
        <v>38.76</v>
      </c>
      <c s="36">
        <v>0</v>
      </c>
      <c s="36">
        <f>ROUND(G38*H38,6)</f>
      </c>
      <c r="L38" s="38">
        <v>0</v>
      </c>
      <c s="32">
        <f>ROUND(ROUND(L38,2)*ROUND(G38,3),2)</f>
      </c>
      <c s="36" t="s">
        <v>104</v>
      </c>
      <c>
        <f>(M38*21)/100</f>
      </c>
      <c t="s">
        <v>27</v>
      </c>
    </row>
    <row r="39" spans="1:5" ht="25.5">
      <c r="A39" s="35" t="s">
        <v>55</v>
      </c>
      <c r="E39" s="39" t="s">
        <v>112</v>
      </c>
    </row>
    <row r="40" spans="1:5" ht="25.5">
      <c r="A40" s="35" t="s">
        <v>57</v>
      </c>
      <c r="E40" s="40" t="s">
        <v>574</v>
      </c>
    </row>
    <row r="41" spans="1:5" ht="165.75">
      <c r="A41" t="s">
        <v>58</v>
      </c>
      <c r="E41" s="39" t="s">
        <v>114</v>
      </c>
    </row>
    <row r="42" spans="1:13" ht="12.75">
      <c r="A42" t="s">
        <v>46</v>
      </c>
      <c r="C42" s="31" t="s">
        <v>575</v>
      </c>
      <c r="E42" s="33" t="s">
        <v>576</v>
      </c>
      <c r="J42" s="32">
        <f>0</f>
      </c>
      <c s="32">
        <f>0</f>
      </c>
      <c s="32">
        <f>0+L43+L47+L51+L55+L59+L63+L67+L71+L75+L79+L83+L87+L91+L95+L99+L103+L107+L111+L115+L119+L123+L127</f>
      </c>
      <c s="32">
        <f>0+M43+M47+M51+M55+M59+M63+M67+M71+M75+M79+M83+M87+M91+M95+M99+M103+M107+M111+M115+M119+M123+M127</f>
      </c>
    </row>
    <row r="43" spans="1:16" ht="12.75">
      <c r="A43" t="s">
        <v>49</v>
      </c>
      <c s="34" t="s">
        <v>87</v>
      </c>
      <c s="34" t="s">
        <v>577</v>
      </c>
      <c s="35" t="s">
        <v>5</v>
      </c>
      <c s="6" t="s">
        <v>578</v>
      </c>
      <c s="36" t="s">
        <v>53</v>
      </c>
      <c s="37">
        <v>1085.52</v>
      </c>
      <c s="36">
        <v>0</v>
      </c>
      <c s="36">
        <f>ROUND(G43*H43,6)</f>
      </c>
      <c r="L43" s="38">
        <v>0</v>
      </c>
      <c s="32">
        <f>ROUND(ROUND(L43,2)*ROUND(G43,3),2)</f>
      </c>
      <c s="36" t="s">
        <v>54</v>
      </c>
      <c>
        <f>(M43*21)/100</f>
      </c>
      <c t="s">
        <v>27</v>
      </c>
    </row>
    <row r="44" spans="1:5" ht="12.75">
      <c r="A44" s="35" t="s">
        <v>55</v>
      </c>
      <c r="E44" s="39" t="s">
        <v>5</v>
      </c>
    </row>
    <row r="45" spans="1:5" ht="140.25">
      <c r="A45" s="35" t="s">
        <v>57</v>
      </c>
      <c r="E45" s="40" t="s">
        <v>579</v>
      </c>
    </row>
    <row r="46" spans="1:5" ht="89.25">
      <c r="A46" t="s">
        <v>58</v>
      </c>
      <c r="E46" s="39" t="s">
        <v>580</v>
      </c>
    </row>
    <row r="47" spans="1:16" ht="12.75">
      <c r="A47" t="s">
        <v>49</v>
      </c>
      <c s="34" t="s">
        <v>91</v>
      </c>
      <c s="34" t="s">
        <v>581</v>
      </c>
      <c s="35" t="s">
        <v>5</v>
      </c>
      <c s="6" t="s">
        <v>582</v>
      </c>
      <c s="36" t="s">
        <v>53</v>
      </c>
      <c s="37">
        <v>4.584</v>
      </c>
      <c s="36">
        <v>0</v>
      </c>
      <c s="36">
        <f>ROUND(G47*H47,6)</f>
      </c>
      <c r="L47" s="38">
        <v>0</v>
      </c>
      <c s="32">
        <f>ROUND(ROUND(L47,2)*ROUND(G47,3),2)</f>
      </c>
      <c s="36" t="s">
        <v>54</v>
      </c>
      <c>
        <f>(M47*21)/100</f>
      </c>
      <c t="s">
        <v>27</v>
      </c>
    </row>
    <row r="48" spans="1:5" ht="12.75">
      <c r="A48" s="35" t="s">
        <v>55</v>
      </c>
      <c r="E48" s="39" t="s">
        <v>5</v>
      </c>
    </row>
    <row r="49" spans="1:5" ht="25.5">
      <c r="A49" s="35" t="s">
        <v>57</v>
      </c>
      <c r="E49" s="40" t="s">
        <v>583</v>
      </c>
    </row>
    <row r="50" spans="1:5" ht="89.25">
      <c r="A50" t="s">
        <v>58</v>
      </c>
      <c r="E50" s="39" t="s">
        <v>580</v>
      </c>
    </row>
    <row r="51" spans="1:16" ht="25.5">
      <c r="A51" t="s">
        <v>49</v>
      </c>
      <c s="34" t="s">
        <v>94</v>
      </c>
      <c s="34" t="s">
        <v>584</v>
      </c>
      <c s="35" t="s">
        <v>5</v>
      </c>
      <c s="6" t="s">
        <v>585</v>
      </c>
      <c s="36" t="s">
        <v>64</v>
      </c>
      <c s="37">
        <v>336</v>
      </c>
      <c s="36">
        <v>0</v>
      </c>
      <c s="36">
        <f>ROUND(G51*H51,6)</f>
      </c>
      <c r="L51" s="38">
        <v>0</v>
      </c>
      <c s="32">
        <f>ROUND(ROUND(L51,2)*ROUND(G51,3),2)</f>
      </c>
      <c s="36" t="s">
        <v>54</v>
      </c>
      <c>
        <f>(M51*21)/100</f>
      </c>
      <c t="s">
        <v>27</v>
      </c>
    </row>
    <row r="52" spans="1:5" ht="12.75">
      <c r="A52" s="35" t="s">
        <v>55</v>
      </c>
      <c r="E52" s="39" t="s">
        <v>5</v>
      </c>
    </row>
    <row r="53" spans="1:5" ht="38.25">
      <c r="A53" s="35" t="s">
        <v>57</v>
      </c>
      <c r="E53" s="40" t="s">
        <v>586</v>
      </c>
    </row>
    <row r="54" spans="1:5" ht="306">
      <c r="A54" t="s">
        <v>58</v>
      </c>
      <c r="E54" s="39" t="s">
        <v>587</v>
      </c>
    </row>
    <row r="55" spans="1:16" ht="25.5">
      <c r="A55" t="s">
        <v>49</v>
      </c>
      <c s="34" t="s">
        <v>98</v>
      </c>
      <c s="34" t="s">
        <v>588</v>
      </c>
      <c s="35" t="s">
        <v>5</v>
      </c>
      <c s="6" t="s">
        <v>589</v>
      </c>
      <c s="36" t="s">
        <v>64</v>
      </c>
      <c s="37">
        <v>60</v>
      </c>
      <c s="36">
        <v>0</v>
      </c>
      <c s="36">
        <f>ROUND(G55*H55,6)</f>
      </c>
      <c r="L55" s="38">
        <v>0</v>
      </c>
      <c s="32">
        <f>ROUND(ROUND(L55,2)*ROUND(G55,3),2)</f>
      </c>
      <c s="36" t="s">
        <v>54</v>
      </c>
      <c>
        <f>(M55*21)/100</f>
      </c>
      <c t="s">
        <v>27</v>
      </c>
    </row>
    <row r="56" spans="1:5" ht="12.75">
      <c r="A56" s="35" t="s">
        <v>55</v>
      </c>
      <c r="E56" s="39" t="s">
        <v>5</v>
      </c>
    </row>
    <row r="57" spans="1:5" ht="25.5">
      <c r="A57" s="35" t="s">
        <v>57</v>
      </c>
      <c r="E57" s="40" t="s">
        <v>590</v>
      </c>
    </row>
    <row r="58" spans="1:5" ht="306">
      <c r="A58" t="s">
        <v>58</v>
      </c>
      <c r="E58" s="39" t="s">
        <v>591</v>
      </c>
    </row>
    <row r="59" spans="1:16" ht="12.75">
      <c r="A59" t="s">
        <v>49</v>
      </c>
      <c s="34" t="s">
        <v>101</v>
      </c>
      <c s="34" t="s">
        <v>592</v>
      </c>
      <c s="35" t="s">
        <v>5</v>
      </c>
      <c s="6" t="s">
        <v>593</v>
      </c>
      <c s="36" t="s">
        <v>73</v>
      </c>
      <c s="37">
        <v>2</v>
      </c>
      <c s="36">
        <v>0</v>
      </c>
      <c s="36">
        <f>ROUND(G59*H59,6)</f>
      </c>
      <c r="L59" s="38">
        <v>0</v>
      </c>
      <c s="32">
        <f>ROUND(ROUND(L59,2)*ROUND(G59,3),2)</f>
      </c>
      <c s="36" t="s">
        <v>54</v>
      </c>
      <c>
        <f>(M59*21)/100</f>
      </c>
      <c t="s">
        <v>27</v>
      </c>
    </row>
    <row r="60" spans="1:5" ht="12.75">
      <c r="A60" s="35" t="s">
        <v>55</v>
      </c>
      <c r="E60" s="39" t="s">
        <v>5</v>
      </c>
    </row>
    <row r="61" spans="1:5" ht="25.5">
      <c r="A61" s="35" t="s">
        <v>57</v>
      </c>
      <c r="E61" s="40" t="s">
        <v>594</v>
      </c>
    </row>
    <row r="62" spans="1:5" ht="409.5">
      <c r="A62" t="s">
        <v>58</v>
      </c>
      <c r="E62" s="39" t="s">
        <v>595</v>
      </c>
    </row>
    <row r="63" spans="1:16" ht="12.75">
      <c r="A63" t="s">
        <v>49</v>
      </c>
      <c s="34" t="s">
        <v>107</v>
      </c>
      <c s="34" t="s">
        <v>596</v>
      </c>
      <c s="35" t="s">
        <v>5</v>
      </c>
      <c s="6" t="s">
        <v>597</v>
      </c>
      <c s="36" t="s">
        <v>73</v>
      </c>
      <c s="37">
        <v>2</v>
      </c>
      <c s="36">
        <v>0</v>
      </c>
      <c s="36">
        <f>ROUND(G63*H63,6)</f>
      </c>
      <c r="L63" s="38">
        <v>0</v>
      </c>
      <c s="32">
        <f>ROUND(ROUND(L63,2)*ROUND(G63,3),2)</f>
      </c>
      <c s="36" t="s">
        <v>54</v>
      </c>
      <c>
        <f>(M63*21)/100</f>
      </c>
      <c t="s">
        <v>27</v>
      </c>
    </row>
    <row r="64" spans="1:5" ht="12.75">
      <c r="A64" s="35" t="s">
        <v>55</v>
      </c>
      <c r="E64" s="39" t="s">
        <v>5</v>
      </c>
    </row>
    <row r="65" spans="1:5" ht="25.5">
      <c r="A65" s="35" t="s">
        <v>57</v>
      </c>
      <c r="E65" s="40" t="s">
        <v>598</v>
      </c>
    </row>
    <row r="66" spans="1:5" ht="409.5">
      <c r="A66" t="s">
        <v>58</v>
      </c>
      <c r="E66" s="39" t="s">
        <v>595</v>
      </c>
    </row>
    <row r="67" spans="1:16" ht="12.75">
      <c r="A67" t="s">
        <v>49</v>
      </c>
      <c s="34" t="s">
        <v>159</v>
      </c>
      <c s="34" t="s">
        <v>599</v>
      </c>
      <c s="35" t="s">
        <v>5</v>
      </c>
      <c s="6" t="s">
        <v>600</v>
      </c>
      <c s="36" t="s">
        <v>73</v>
      </c>
      <c s="37">
        <v>1</v>
      </c>
      <c s="36">
        <v>0</v>
      </c>
      <c s="36">
        <f>ROUND(G67*H67,6)</f>
      </c>
      <c r="L67" s="38">
        <v>0</v>
      </c>
      <c s="32">
        <f>ROUND(ROUND(L67,2)*ROUND(G67,3),2)</f>
      </c>
      <c s="36" t="s">
        <v>54</v>
      </c>
      <c>
        <f>(M67*21)/100</f>
      </c>
      <c t="s">
        <v>27</v>
      </c>
    </row>
    <row r="68" spans="1:5" ht="12.75">
      <c r="A68" s="35" t="s">
        <v>55</v>
      </c>
      <c r="E68" s="39" t="s">
        <v>5</v>
      </c>
    </row>
    <row r="69" spans="1:5" ht="25.5">
      <c r="A69" s="35" t="s">
        <v>57</v>
      </c>
      <c r="E69" s="40" t="s">
        <v>601</v>
      </c>
    </row>
    <row r="70" spans="1:5" ht="409.5">
      <c r="A70" t="s">
        <v>58</v>
      </c>
      <c r="E70" s="39" t="s">
        <v>595</v>
      </c>
    </row>
    <row r="71" spans="1:16" ht="12.75">
      <c r="A71" t="s">
        <v>49</v>
      </c>
      <c s="34" t="s">
        <v>163</v>
      </c>
      <c s="34" t="s">
        <v>602</v>
      </c>
      <c s="35" t="s">
        <v>5</v>
      </c>
      <c s="6" t="s">
        <v>603</v>
      </c>
      <c s="36" t="s">
        <v>73</v>
      </c>
      <c s="37">
        <v>6</v>
      </c>
      <c s="36">
        <v>0</v>
      </c>
      <c s="36">
        <f>ROUND(G71*H71,6)</f>
      </c>
      <c r="L71" s="38">
        <v>0</v>
      </c>
      <c s="32">
        <f>ROUND(ROUND(L71,2)*ROUND(G71,3),2)</f>
      </c>
      <c s="36" t="s">
        <v>54</v>
      </c>
      <c>
        <f>(M71*21)/100</f>
      </c>
      <c t="s">
        <v>27</v>
      </c>
    </row>
    <row r="72" spans="1:5" ht="12.75">
      <c r="A72" s="35" t="s">
        <v>55</v>
      </c>
      <c r="E72" s="39" t="s">
        <v>5</v>
      </c>
    </row>
    <row r="73" spans="1:5" ht="25.5">
      <c r="A73" s="35" t="s">
        <v>57</v>
      </c>
      <c r="E73" s="40" t="s">
        <v>604</v>
      </c>
    </row>
    <row r="74" spans="1:5" ht="76.5">
      <c r="A74" t="s">
        <v>58</v>
      </c>
      <c r="E74" s="39" t="s">
        <v>605</v>
      </c>
    </row>
    <row r="75" spans="1:16" ht="25.5">
      <c r="A75" t="s">
        <v>49</v>
      </c>
      <c s="34" t="s">
        <v>167</v>
      </c>
      <c s="34" t="s">
        <v>606</v>
      </c>
      <c s="35" t="s">
        <v>5</v>
      </c>
      <c s="6" t="s">
        <v>607</v>
      </c>
      <c s="36" t="s">
        <v>64</v>
      </c>
      <c s="37">
        <v>53.928</v>
      </c>
      <c s="36">
        <v>0</v>
      </c>
      <c s="36">
        <f>ROUND(G75*H75,6)</f>
      </c>
      <c r="L75" s="38">
        <v>0</v>
      </c>
      <c s="32">
        <f>ROUND(ROUND(L75,2)*ROUND(G75,3),2)</f>
      </c>
      <c s="36" t="s">
        <v>54</v>
      </c>
      <c>
        <f>(M75*21)/100</f>
      </c>
      <c t="s">
        <v>27</v>
      </c>
    </row>
    <row r="76" spans="1:5" ht="12.75">
      <c r="A76" s="35" t="s">
        <v>55</v>
      </c>
      <c r="E76" s="39" t="s">
        <v>5</v>
      </c>
    </row>
    <row r="77" spans="1:5" ht="25.5">
      <c r="A77" s="35" t="s">
        <v>57</v>
      </c>
      <c r="E77" s="40" t="s">
        <v>608</v>
      </c>
    </row>
    <row r="78" spans="1:5" ht="114.75">
      <c r="A78" t="s">
        <v>58</v>
      </c>
      <c r="E78" s="39" t="s">
        <v>609</v>
      </c>
    </row>
    <row r="79" spans="1:16" ht="25.5">
      <c r="A79" t="s">
        <v>49</v>
      </c>
      <c s="34" t="s">
        <v>170</v>
      </c>
      <c s="34" t="s">
        <v>610</v>
      </c>
      <c s="35" t="s">
        <v>5</v>
      </c>
      <c s="6" t="s">
        <v>611</v>
      </c>
      <c s="36" t="s">
        <v>64</v>
      </c>
      <c s="37">
        <v>129.9</v>
      </c>
      <c s="36">
        <v>0</v>
      </c>
      <c s="36">
        <f>ROUND(G79*H79,6)</f>
      </c>
      <c r="L79" s="38">
        <v>0</v>
      </c>
      <c s="32">
        <f>ROUND(ROUND(L79,2)*ROUND(G79,3),2)</f>
      </c>
      <c s="36" t="s">
        <v>54</v>
      </c>
      <c>
        <f>(M79*21)/100</f>
      </c>
      <c t="s">
        <v>27</v>
      </c>
    </row>
    <row r="80" spans="1:5" ht="12.75">
      <c r="A80" s="35" t="s">
        <v>55</v>
      </c>
      <c r="E80" s="39" t="s">
        <v>5</v>
      </c>
    </row>
    <row r="81" spans="1:5" ht="25.5">
      <c r="A81" s="35" t="s">
        <v>57</v>
      </c>
      <c r="E81" s="40" t="s">
        <v>612</v>
      </c>
    </row>
    <row r="82" spans="1:5" ht="114.75">
      <c r="A82" t="s">
        <v>58</v>
      </c>
      <c r="E82" s="39" t="s">
        <v>609</v>
      </c>
    </row>
    <row r="83" spans="1:16" ht="25.5">
      <c r="A83" t="s">
        <v>49</v>
      </c>
      <c s="34" t="s">
        <v>173</v>
      </c>
      <c s="34" t="s">
        <v>613</v>
      </c>
      <c s="35" t="s">
        <v>5</v>
      </c>
      <c s="6" t="s">
        <v>614</v>
      </c>
      <c s="36" t="s">
        <v>64</v>
      </c>
      <c s="37">
        <v>53.928</v>
      </c>
      <c s="36">
        <v>0</v>
      </c>
      <c s="36">
        <f>ROUND(G83*H83,6)</f>
      </c>
      <c r="L83" s="38">
        <v>0</v>
      </c>
      <c s="32">
        <f>ROUND(ROUND(L83,2)*ROUND(G83,3),2)</f>
      </c>
      <c s="36" t="s">
        <v>54</v>
      </c>
      <c>
        <f>(M83*21)/100</f>
      </c>
      <c t="s">
        <v>27</v>
      </c>
    </row>
    <row r="84" spans="1:5" ht="12.75">
      <c r="A84" s="35" t="s">
        <v>55</v>
      </c>
      <c r="E84" s="39" t="s">
        <v>5</v>
      </c>
    </row>
    <row r="85" spans="1:5" ht="25.5">
      <c r="A85" s="35" t="s">
        <v>57</v>
      </c>
      <c r="E85" s="40" t="s">
        <v>615</v>
      </c>
    </row>
    <row r="86" spans="1:5" ht="102">
      <c r="A86" t="s">
        <v>58</v>
      </c>
      <c r="E86" s="39" t="s">
        <v>616</v>
      </c>
    </row>
    <row r="87" spans="1:16" ht="12.75">
      <c r="A87" t="s">
        <v>49</v>
      </c>
      <c s="34" t="s">
        <v>177</v>
      </c>
      <c s="34" t="s">
        <v>617</v>
      </c>
      <c s="35" t="s">
        <v>5</v>
      </c>
      <c s="6" t="s">
        <v>618</v>
      </c>
      <c s="36" t="s">
        <v>73</v>
      </c>
      <c s="37">
        <v>56</v>
      </c>
      <c s="36">
        <v>0</v>
      </c>
      <c s="36">
        <f>ROUND(G87*H87,6)</f>
      </c>
      <c r="L87" s="38">
        <v>0</v>
      </c>
      <c s="32">
        <f>ROUND(ROUND(L87,2)*ROUND(G87,3),2)</f>
      </c>
      <c s="36" t="s">
        <v>54</v>
      </c>
      <c>
        <f>(M87*21)/100</f>
      </c>
      <c t="s">
        <v>27</v>
      </c>
    </row>
    <row r="88" spans="1:5" ht="12.75">
      <c r="A88" s="35" t="s">
        <v>55</v>
      </c>
      <c r="E88" s="39" t="s">
        <v>5</v>
      </c>
    </row>
    <row r="89" spans="1:5" ht="38.25">
      <c r="A89" s="35" t="s">
        <v>57</v>
      </c>
      <c r="E89" s="40" t="s">
        <v>619</v>
      </c>
    </row>
    <row r="90" spans="1:5" ht="255">
      <c r="A90" t="s">
        <v>58</v>
      </c>
      <c r="E90" s="39" t="s">
        <v>620</v>
      </c>
    </row>
    <row r="91" spans="1:16" ht="25.5">
      <c r="A91" t="s">
        <v>49</v>
      </c>
      <c s="34" t="s">
        <v>182</v>
      </c>
      <c s="34" t="s">
        <v>621</v>
      </c>
      <c s="35" t="s">
        <v>5</v>
      </c>
      <c s="6" t="s">
        <v>622</v>
      </c>
      <c s="36" t="s">
        <v>64</v>
      </c>
      <c s="37">
        <v>61.9</v>
      </c>
      <c s="36">
        <v>0</v>
      </c>
      <c s="36">
        <f>ROUND(G91*H91,6)</f>
      </c>
      <c r="L91" s="38">
        <v>0</v>
      </c>
      <c s="32">
        <f>ROUND(ROUND(L91,2)*ROUND(G91,3),2)</f>
      </c>
      <c s="36" t="s">
        <v>104</v>
      </c>
      <c>
        <f>(M91*21)/100</f>
      </c>
      <c t="s">
        <v>27</v>
      </c>
    </row>
    <row r="92" spans="1:5" ht="12.75">
      <c r="A92" s="35" t="s">
        <v>55</v>
      </c>
      <c r="E92" s="39" t="s">
        <v>5</v>
      </c>
    </row>
    <row r="93" spans="1:5" ht="63.75">
      <c r="A93" s="35" t="s">
        <v>57</v>
      </c>
      <c r="E93" s="40" t="s">
        <v>623</v>
      </c>
    </row>
    <row r="94" spans="1:5" ht="306">
      <c r="A94" t="s">
        <v>58</v>
      </c>
      <c r="E94" s="39" t="s">
        <v>591</v>
      </c>
    </row>
    <row r="95" spans="1:16" ht="12.75">
      <c r="A95" t="s">
        <v>49</v>
      </c>
      <c s="34" t="s">
        <v>186</v>
      </c>
      <c s="34" t="s">
        <v>624</v>
      </c>
      <c s="35" t="s">
        <v>5</v>
      </c>
      <c s="6" t="s">
        <v>625</v>
      </c>
      <c s="36" t="s">
        <v>64</v>
      </c>
      <c s="37">
        <v>42.1</v>
      </c>
      <c s="36">
        <v>0</v>
      </c>
      <c s="36">
        <f>ROUND(G95*H95,6)</f>
      </c>
      <c r="L95" s="38">
        <v>0</v>
      </c>
      <c s="32">
        <f>ROUND(ROUND(L95,2)*ROUND(G95,3),2)</f>
      </c>
      <c s="36" t="s">
        <v>104</v>
      </c>
      <c>
        <f>(M95*21)/100</f>
      </c>
      <c t="s">
        <v>27</v>
      </c>
    </row>
    <row r="96" spans="1:5" ht="12.75">
      <c r="A96" s="35" t="s">
        <v>55</v>
      </c>
      <c r="E96" s="39" t="s">
        <v>5</v>
      </c>
    </row>
    <row r="97" spans="1:5" ht="25.5">
      <c r="A97" s="35" t="s">
        <v>57</v>
      </c>
      <c r="E97" s="40" t="s">
        <v>626</v>
      </c>
    </row>
    <row r="98" spans="1:5" ht="306">
      <c r="A98" t="s">
        <v>58</v>
      </c>
      <c r="E98" s="39" t="s">
        <v>591</v>
      </c>
    </row>
    <row r="99" spans="1:16" ht="25.5">
      <c r="A99" t="s">
        <v>49</v>
      </c>
      <c s="34" t="s">
        <v>190</v>
      </c>
      <c s="34" t="s">
        <v>627</v>
      </c>
      <c s="35" t="s">
        <v>5</v>
      </c>
      <c s="6" t="s">
        <v>628</v>
      </c>
      <c s="36" t="s">
        <v>64</v>
      </c>
      <c s="37">
        <v>21.6</v>
      </c>
      <c s="36">
        <v>0</v>
      </c>
      <c s="36">
        <f>ROUND(G99*H99,6)</f>
      </c>
      <c r="L99" s="38">
        <v>0</v>
      </c>
      <c s="32">
        <f>ROUND(ROUND(L99,2)*ROUND(G99,3),2)</f>
      </c>
      <c s="36" t="s">
        <v>104</v>
      </c>
      <c>
        <f>(M99*21)/100</f>
      </c>
      <c t="s">
        <v>27</v>
      </c>
    </row>
    <row r="100" spans="1:5" ht="12.75">
      <c r="A100" s="35" t="s">
        <v>55</v>
      </c>
      <c r="E100" s="39" t="s">
        <v>5</v>
      </c>
    </row>
    <row r="101" spans="1:5" ht="25.5">
      <c r="A101" s="35" t="s">
        <v>57</v>
      </c>
      <c r="E101" s="40" t="s">
        <v>629</v>
      </c>
    </row>
    <row r="102" spans="1:5" ht="306">
      <c r="A102" t="s">
        <v>58</v>
      </c>
      <c r="E102" s="39" t="s">
        <v>591</v>
      </c>
    </row>
    <row r="103" spans="1:16" ht="25.5">
      <c r="A103" t="s">
        <v>49</v>
      </c>
      <c s="34" t="s">
        <v>196</v>
      </c>
      <c s="34" t="s">
        <v>630</v>
      </c>
      <c s="35" t="s">
        <v>5</v>
      </c>
      <c s="6" t="s">
        <v>631</v>
      </c>
      <c s="36" t="s">
        <v>64</v>
      </c>
      <c s="37">
        <v>10.8</v>
      </c>
      <c s="36">
        <v>0</v>
      </c>
      <c s="36">
        <f>ROUND(G103*H103,6)</f>
      </c>
      <c r="L103" s="38">
        <v>0</v>
      </c>
      <c s="32">
        <f>ROUND(ROUND(L103,2)*ROUND(G103,3),2)</f>
      </c>
      <c s="36" t="s">
        <v>104</v>
      </c>
      <c>
        <f>(M103*21)/100</f>
      </c>
      <c t="s">
        <v>27</v>
      </c>
    </row>
    <row r="104" spans="1:5" ht="12.75">
      <c r="A104" s="35" t="s">
        <v>55</v>
      </c>
      <c r="E104" s="39" t="s">
        <v>5</v>
      </c>
    </row>
    <row r="105" spans="1:5" ht="25.5">
      <c r="A105" s="35" t="s">
        <v>57</v>
      </c>
      <c r="E105" s="40" t="s">
        <v>632</v>
      </c>
    </row>
    <row r="106" spans="1:5" ht="306">
      <c r="A106" t="s">
        <v>58</v>
      </c>
      <c r="E106" s="39" t="s">
        <v>587</v>
      </c>
    </row>
    <row r="107" spans="1:16" ht="12.75">
      <c r="A107" t="s">
        <v>49</v>
      </c>
      <c s="34" t="s">
        <v>198</v>
      </c>
      <c s="34" t="s">
        <v>633</v>
      </c>
      <c s="35" t="s">
        <v>5</v>
      </c>
      <c s="6" t="s">
        <v>634</v>
      </c>
      <c s="36" t="s">
        <v>64</v>
      </c>
      <c s="37">
        <v>120</v>
      </c>
      <c s="36">
        <v>0</v>
      </c>
      <c s="36">
        <f>ROUND(G107*H107,6)</f>
      </c>
      <c r="L107" s="38">
        <v>0</v>
      </c>
      <c s="32">
        <f>ROUND(ROUND(L107,2)*ROUND(G107,3),2)</f>
      </c>
      <c s="36" t="s">
        <v>104</v>
      </c>
      <c>
        <f>(M107*21)/100</f>
      </c>
      <c t="s">
        <v>27</v>
      </c>
    </row>
    <row r="108" spans="1:5" ht="12.75">
      <c r="A108" s="35" t="s">
        <v>55</v>
      </c>
      <c r="E108" s="39" t="s">
        <v>5</v>
      </c>
    </row>
    <row r="109" spans="1:5" ht="38.25">
      <c r="A109" s="35" t="s">
        <v>57</v>
      </c>
      <c r="E109" s="40" t="s">
        <v>635</v>
      </c>
    </row>
    <row r="110" spans="1:5" ht="280.5">
      <c r="A110" t="s">
        <v>58</v>
      </c>
      <c r="E110" s="39" t="s">
        <v>636</v>
      </c>
    </row>
    <row r="111" spans="1:16" ht="12.75">
      <c r="A111" t="s">
        <v>49</v>
      </c>
      <c s="34" t="s">
        <v>204</v>
      </c>
      <c s="34" t="s">
        <v>637</v>
      </c>
      <c s="35" t="s">
        <v>5</v>
      </c>
      <c s="6" t="s">
        <v>638</v>
      </c>
      <c s="36" t="s">
        <v>73</v>
      </c>
      <c s="37">
        <v>1</v>
      </c>
      <c s="36">
        <v>0</v>
      </c>
      <c s="36">
        <f>ROUND(G111*H111,6)</f>
      </c>
      <c r="L111" s="38">
        <v>0</v>
      </c>
      <c s="32">
        <f>ROUND(ROUND(L111,2)*ROUND(G111,3),2)</f>
      </c>
      <c s="36" t="s">
        <v>104</v>
      </c>
      <c>
        <f>(M111*21)/100</f>
      </c>
      <c t="s">
        <v>27</v>
      </c>
    </row>
    <row r="112" spans="1:5" ht="12.75">
      <c r="A112" s="35" t="s">
        <v>55</v>
      </c>
      <c r="E112" s="39" t="s">
        <v>5</v>
      </c>
    </row>
    <row r="113" spans="1:5" ht="38.25">
      <c r="A113" s="35" t="s">
        <v>57</v>
      </c>
      <c r="E113" s="40" t="s">
        <v>639</v>
      </c>
    </row>
    <row r="114" spans="1:5" ht="409.5">
      <c r="A114" t="s">
        <v>58</v>
      </c>
      <c r="E114" s="39" t="s">
        <v>595</v>
      </c>
    </row>
    <row r="115" spans="1:16" ht="25.5">
      <c r="A115" t="s">
        <v>49</v>
      </c>
      <c s="34" t="s">
        <v>298</v>
      </c>
      <c s="34" t="s">
        <v>640</v>
      </c>
      <c s="35" t="s">
        <v>5</v>
      </c>
      <c s="6" t="s">
        <v>641</v>
      </c>
      <c s="36" t="s">
        <v>64</v>
      </c>
      <c s="37">
        <v>129.9</v>
      </c>
      <c s="36">
        <v>0</v>
      </c>
      <c s="36">
        <f>ROUND(G115*H115,6)</f>
      </c>
      <c r="L115" s="38">
        <v>0</v>
      </c>
      <c s="32">
        <f>ROUND(ROUND(L115,2)*ROUND(G115,3),2)</f>
      </c>
      <c s="36" t="s">
        <v>104</v>
      </c>
      <c>
        <f>(M115*21)/100</f>
      </c>
      <c t="s">
        <v>27</v>
      </c>
    </row>
    <row r="116" spans="1:5" ht="12.75">
      <c r="A116" s="35" t="s">
        <v>55</v>
      </c>
      <c r="E116" s="39" t="s">
        <v>5</v>
      </c>
    </row>
    <row r="117" spans="1:5" ht="25.5">
      <c r="A117" s="35" t="s">
        <v>57</v>
      </c>
      <c r="E117" s="40" t="s">
        <v>642</v>
      </c>
    </row>
    <row r="118" spans="1:5" ht="102">
      <c r="A118" t="s">
        <v>58</v>
      </c>
      <c r="E118" s="39" t="s">
        <v>616</v>
      </c>
    </row>
    <row r="119" spans="1:16" ht="12.75">
      <c r="A119" t="s">
        <v>49</v>
      </c>
      <c s="34" t="s">
        <v>301</v>
      </c>
      <c s="34" t="s">
        <v>643</v>
      </c>
      <c s="35" t="s">
        <v>5</v>
      </c>
      <c s="6" t="s">
        <v>644</v>
      </c>
      <c s="36" t="s">
        <v>73</v>
      </c>
      <c s="37">
        <v>40</v>
      </c>
      <c s="36">
        <v>0</v>
      </c>
      <c s="36">
        <f>ROUND(G119*H119,6)</f>
      </c>
      <c r="L119" s="38">
        <v>0</v>
      </c>
      <c s="32">
        <f>ROUND(ROUND(L119,2)*ROUND(G119,3),2)</f>
      </c>
      <c s="36" t="s">
        <v>104</v>
      </c>
      <c>
        <f>(M119*21)/100</f>
      </c>
      <c t="s">
        <v>27</v>
      </c>
    </row>
    <row r="120" spans="1:5" ht="12.75">
      <c r="A120" s="35" t="s">
        <v>55</v>
      </c>
      <c r="E120" s="39" t="s">
        <v>5</v>
      </c>
    </row>
    <row r="121" spans="1:5" ht="25.5">
      <c r="A121" s="35" t="s">
        <v>57</v>
      </c>
      <c r="E121" s="40" t="s">
        <v>645</v>
      </c>
    </row>
    <row r="122" spans="1:5" ht="102">
      <c r="A122" t="s">
        <v>58</v>
      </c>
      <c r="E122" s="39" t="s">
        <v>646</v>
      </c>
    </row>
    <row r="123" spans="1:16" ht="12.75">
      <c r="A123" t="s">
        <v>49</v>
      </c>
      <c s="34" t="s">
        <v>306</v>
      </c>
      <c s="34" t="s">
        <v>647</v>
      </c>
      <c s="35" t="s">
        <v>5</v>
      </c>
      <c s="6" t="s">
        <v>648</v>
      </c>
      <c s="36" t="s">
        <v>64</v>
      </c>
      <c s="37">
        <v>150</v>
      </c>
      <c s="36">
        <v>0.04939</v>
      </c>
      <c s="36">
        <f>ROUND(G123*H123,6)</f>
      </c>
      <c r="L123" s="38">
        <v>0</v>
      </c>
      <c s="32">
        <f>ROUND(ROUND(L123,2)*ROUND(G123,3),2)</f>
      </c>
      <c s="36" t="s">
        <v>104</v>
      </c>
      <c>
        <f>(M123*21)/100</f>
      </c>
      <c t="s">
        <v>27</v>
      </c>
    </row>
    <row r="124" spans="1:5" ht="12.75">
      <c r="A124" s="35" t="s">
        <v>55</v>
      </c>
      <c r="E124" s="39" t="s">
        <v>649</v>
      </c>
    </row>
    <row r="125" spans="1:5" ht="38.25">
      <c r="A125" s="35" t="s">
        <v>57</v>
      </c>
      <c r="E125" s="40" t="s">
        <v>650</v>
      </c>
    </row>
    <row r="126" spans="1:5" ht="12.75">
      <c r="A126" t="s">
        <v>58</v>
      </c>
      <c r="E126" s="39" t="s">
        <v>5</v>
      </c>
    </row>
    <row r="127" spans="1:16" ht="25.5">
      <c r="A127" t="s">
        <v>49</v>
      </c>
      <c s="34" t="s">
        <v>371</v>
      </c>
      <c s="34" t="s">
        <v>651</v>
      </c>
      <c s="35" t="s">
        <v>5</v>
      </c>
      <c s="6" t="s">
        <v>652</v>
      </c>
      <c s="36" t="s">
        <v>73</v>
      </c>
      <c s="37">
        <v>311</v>
      </c>
      <c s="36">
        <v>0.00111</v>
      </c>
      <c s="36">
        <f>ROUND(G127*H127,6)</f>
      </c>
      <c r="L127" s="38">
        <v>0</v>
      </c>
      <c s="32">
        <f>ROUND(ROUND(L127,2)*ROUND(G127,3),2)</f>
      </c>
      <c s="36" t="s">
        <v>104</v>
      </c>
      <c>
        <f>(M127*21)/100</f>
      </c>
      <c t="s">
        <v>27</v>
      </c>
    </row>
    <row r="128" spans="1:5" ht="25.5">
      <c r="A128" s="35" t="s">
        <v>55</v>
      </c>
      <c r="E128" s="39" t="s">
        <v>652</v>
      </c>
    </row>
    <row r="129" spans="1:5" ht="63.75">
      <c r="A129" s="35" t="s">
        <v>57</v>
      </c>
      <c r="E129" s="40" t="s">
        <v>653</v>
      </c>
    </row>
    <row r="130" spans="1:5" ht="12.75">
      <c r="A130" t="s">
        <v>58</v>
      </c>
      <c r="E130" s="39" t="s">
        <v>5</v>
      </c>
    </row>
    <row r="131" spans="1:13" ht="12.75">
      <c r="A131" t="s">
        <v>46</v>
      </c>
      <c r="C131" s="31" t="s">
        <v>654</v>
      </c>
      <c r="E131" s="33" t="s">
        <v>655</v>
      </c>
      <c r="J131" s="32">
        <f>0</f>
      </c>
      <c s="32">
        <f>0</f>
      </c>
      <c s="32">
        <f>0+L132+L136+L140+L144+L148+L152+L156+L160</f>
      </c>
      <c s="32">
        <f>0+M132+M136+M140+M144+M148+M152+M156+M160</f>
      </c>
    </row>
    <row r="132" spans="1:16" ht="12.75">
      <c r="A132" t="s">
        <v>49</v>
      </c>
      <c s="34" t="s">
        <v>374</v>
      </c>
      <c s="34" t="s">
        <v>656</v>
      </c>
      <c s="35" t="s">
        <v>5</v>
      </c>
      <c s="6" t="s">
        <v>657</v>
      </c>
      <c s="36" t="s">
        <v>73</v>
      </c>
      <c s="37">
        <v>14</v>
      </c>
      <c s="36">
        <v>0</v>
      </c>
      <c s="36">
        <f>ROUND(G132*H132,6)</f>
      </c>
      <c r="L132" s="38">
        <v>0</v>
      </c>
      <c s="32">
        <f>ROUND(ROUND(L132,2)*ROUND(G132,3),2)</f>
      </c>
      <c s="36" t="s">
        <v>54</v>
      </c>
      <c>
        <f>(M132*21)/100</f>
      </c>
      <c t="s">
        <v>27</v>
      </c>
    </row>
    <row r="133" spans="1:5" ht="12.75">
      <c r="A133" s="35" t="s">
        <v>55</v>
      </c>
      <c r="E133" s="39" t="s">
        <v>5</v>
      </c>
    </row>
    <row r="134" spans="1:5" ht="63.75">
      <c r="A134" s="35" t="s">
        <v>57</v>
      </c>
      <c r="E134" s="40" t="s">
        <v>658</v>
      </c>
    </row>
    <row r="135" spans="1:5" ht="114.75">
      <c r="A135" t="s">
        <v>58</v>
      </c>
      <c r="E135" s="39" t="s">
        <v>659</v>
      </c>
    </row>
    <row r="136" spans="1:16" ht="12.75">
      <c r="A136" t="s">
        <v>49</v>
      </c>
      <c s="34" t="s">
        <v>377</v>
      </c>
      <c s="34" t="s">
        <v>660</v>
      </c>
      <c s="35" t="s">
        <v>5</v>
      </c>
      <c s="6" t="s">
        <v>661</v>
      </c>
      <c s="36" t="s">
        <v>73</v>
      </c>
      <c s="37">
        <v>14</v>
      </c>
      <c s="36">
        <v>0</v>
      </c>
      <c s="36">
        <f>ROUND(G136*H136,6)</f>
      </c>
      <c r="L136" s="38">
        <v>0</v>
      </c>
      <c s="32">
        <f>ROUND(ROUND(L136,2)*ROUND(G136,3),2)</f>
      </c>
      <c s="36" t="s">
        <v>54</v>
      </c>
      <c>
        <f>(M136*21)/100</f>
      </c>
      <c t="s">
        <v>27</v>
      </c>
    </row>
    <row r="137" spans="1:5" ht="12.75">
      <c r="A137" s="35" t="s">
        <v>55</v>
      </c>
      <c r="E137" s="39" t="s">
        <v>5</v>
      </c>
    </row>
    <row r="138" spans="1:5" ht="63.75">
      <c r="A138" s="35" t="s">
        <v>57</v>
      </c>
      <c r="E138" s="40" t="s">
        <v>658</v>
      </c>
    </row>
    <row r="139" spans="1:5" ht="127.5">
      <c r="A139" t="s">
        <v>58</v>
      </c>
      <c r="E139" s="39" t="s">
        <v>662</v>
      </c>
    </row>
    <row r="140" spans="1:16" ht="12.75">
      <c r="A140" t="s">
        <v>49</v>
      </c>
      <c s="34" t="s">
        <v>381</v>
      </c>
      <c s="34" t="s">
        <v>663</v>
      </c>
      <c s="35" t="s">
        <v>5</v>
      </c>
      <c s="6" t="s">
        <v>664</v>
      </c>
      <c s="36" t="s">
        <v>64</v>
      </c>
      <c s="37">
        <v>180</v>
      </c>
      <c s="36">
        <v>0</v>
      </c>
      <c s="36">
        <f>ROUND(G140*H140,6)</f>
      </c>
      <c r="L140" s="38">
        <v>0</v>
      </c>
      <c s="32">
        <f>ROUND(ROUND(L140,2)*ROUND(G140,3),2)</f>
      </c>
      <c s="36" t="s">
        <v>54</v>
      </c>
      <c>
        <f>(M140*21)/100</f>
      </c>
      <c t="s">
        <v>27</v>
      </c>
    </row>
    <row r="141" spans="1:5" ht="12.75">
      <c r="A141" s="35" t="s">
        <v>55</v>
      </c>
      <c r="E141" s="39" t="s">
        <v>5</v>
      </c>
    </row>
    <row r="142" spans="1:5" ht="25.5">
      <c r="A142" s="35" t="s">
        <v>57</v>
      </c>
      <c r="E142" s="40" t="s">
        <v>665</v>
      </c>
    </row>
    <row r="143" spans="1:5" ht="140.25">
      <c r="A143" t="s">
        <v>58</v>
      </c>
      <c r="E143" s="39" t="s">
        <v>666</v>
      </c>
    </row>
    <row r="144" spans="1:16" ht="12.75">
      <c r="A144" t="s">
        <v>49</v>
      </c>
      <c s="34" t="s">
        <v>384</v>
      </c>
      <c s="34" t="s">
        <v>667</v>
      </c>
      <c s="35" t="s">
        <v>5</v>
      </c>
      <c s="6" t="s">
        <v>668</v>
      </c>
      <c s="36" t="s">
        <v>53</v>
      </c>
      <c s="37">
        <v>2244</v>
      </c>
      <c s="36">
        <v>0</v>
      </c>
      <c s="36">
        <f>ROUND(G144*H144,6)</f>
      </c>
      <c r="L144" s="38">
        <v>0</v>
      </c>
      <c s="32">
        <f>ROUND(ROUND(L144,2)*ROUND(G144,3),2)</f>
      </c>
      <c s="36" t="s">
        <v>54</v>
      </c>
      <c>
        <f>(M144*21)/100</f>
      </c>
      <c t="s">
        <v>27</v>
      </c>
    </row>
    <row r="145" spans="1:5" ht="12.75">
      <c r="A145" s="35" t="s">
        <v>55</v>
      </c>
      <c r="E145" s="39" t="s">
        <v>5</v>
      </c>
    </row>
    <row r="146" spans="1:5" ht="25.5">
      <c r="A146" s="35" t="s">
        <v>57</v>
      </c>
      <c r="E146" s="40" t="s">
        <v>669</v>
      </c>
    </row>
    <row r="147" spans="1:5" ht="140.25">
      <c r="A147" t="s">
        <v>58</v>
      </c>
      <c r="E147" s="39" t="s">
        <v>670</v>
      </c>
    </row>
    <row r="148" spans="1:16" ht="25.5">
      <c r="A148" t="s">
        <v>49</v>
      </c>
      <c s="34" t="s">
        <v>387</v>
      </c>
      <c s="34" t="s">
        <v>671</v>
      </c>
      <c s="35" t="s">
        <v>5</v>
      </c>
      <c s="6" t="s">
        <v>672</v>
      </c>
      <c s="36" t="s">
        <v>64</v>
      </c>
      <c s="37">
        <v>540</v>
      </c>
      <c s="36">
        <v>0</v>
      </c>
      <c s="36">
        <f>ROUND(G148*H148,6)</f>
      </c>
      <c r="L148" s="38">
        <v>0</v>
      </c>
      <c s="32">
        <f>ROUND(ROUND(L148,2)*ROUND(G148,3),2)</f>
      </c>
      <c s="36" t="s">
        <v>54</v>
      </c>
      <c>
        <f>(M148*21)/100</f>
      </c>
      <c t="s">
        <v>27</v>
      </c>
    </row>
    <row r="149" spans="1:5" ht="12.75">
      <c r="A149" s="35" t="s">
        <v>55</v>
      </c>
      <c r="E149" s="39" t="s">
        <v>5</v>
      </c>
    </row>
    <row r="150" spans="1:5" ht="25.5">
      <c r="A150" s="35" t="s">
        <v>57</v>
      </c>
      <c r="E150" s="40" t="s">
        <v>673</v>
      </c>
    </row>
    <row r="151" spans="1:5" ht="204">
      <c r="A151" t="s">
        <v>58</v>
      </c>
      <c r="E151" s="39" t="s">
        <v>674</v>
      </c>
    </row>
    <row r="152" spans="1:16" ht="38.25">
      <c r="A152" t="s">
        <v>49</v>
      </c>
      <c s="34" t="s">
        <v>390</v>
      </c>
      <c s="34" t="s">
        <v>675</v>
      </c>
      <c s="35" t="s">
        <v>5</v>
      </c>
      <c s="6" t="s">
        <v>676</v>
      </c>
      <c s="36" t="s">
        <v>64</v>
      </c>
      <c s="37">
        <v>140</v>
      </c>
      <c s="36">
        <v>0</v>
      </c>
      <c s="36">
        <f>ROUND(G152*H152,6)</f>
      </c>
      <c r="L152" s="38">
        <v>0</v>
      </c>
      <c s="32">
        <f>ROUND(ROUND(L152,2)*ROUND(G152,3),2)</f>
      </c>
      <c s="36" t="s">
        <v>54</v>
      </c>
      <c>
        <f>(M152*21)/100</f>
      </c>
      <c t="s">
        <v>27</v>
      </c>
    </row>
    <row r="153" spans="1:5" ht="12.75">
      <c r="A153" s="35" t="s">
        <v>55</v>
      </c>
      <c r="E153" s="39" t="s">
        <v>5</v>
      </c>
    </row>
    <row r="154" spans="1:5" ht="25.5">
      <c r="A154" s="35" t="s">
        <v>57</v>
      </c>
      <c r="E154" s="40" t="s">
        <v>677</v>
      </c>
    </row>
    <row r="155" spans="1:5" ht="216.75">
      <c r="A155" t="s">
        <v>58</v>
      </c>
      <c r="E155" s="39" t="s">
        <v>678</v>
      </c>
    </row>
    <row r="156" spans="1:16" ht="12.75">
      <c r="A156" t="s">
        <v>49</v>
      </c>
      <c s="34" t="s">
        <v>395</v>
      </c>
      <c s="34" t="s">
        <v>679</v>
      </c>
      <c s="35" t="s">
        <v>5</v>
      </c>
      <c s="6" t="s">
        <v>680</v>
      </c>
      <c s="36" t="s">
        <v>681</v>
      </c>
      <c s="37">
        <v>53.966</v>
      </c>
      <c s="36">
        <v>0</v>
      </c>
      <c s="36">
        <f>ROUND(G156*H156,6)</f>
      </c>
      <c r="L156" s="38">
        <v>0</v>
      </c>
      <c s="32">
        <f>ROUND(ROUND(L156,2)*ROUND(G156,3),2)</f>
      </c>
      <c s="36" t="s">
        <v>104</v>
      </c>
      <c>
        <f>(M156*21)/100</f>
      </c>
      <c t="s">
        <v>27</v>
      </c>
    </row>
    <row r="157" spans="1:5" ht="12.75">
      <c r="A157" s="35" t="s">
        <v>55</v>
      </c>
      <c r="E157" s="39" t="s">
        <v>5</v>
      </c>
    </row>
    <row r="158" spans="1:5" ht="140.25">
      <c r="A158" s="35" t="s">
        <v>57</v>
      </c>
      <c r="E158" s="40" t="s">
        <v>682</v>
      </c>
    </row>
    <row r="159" spans="1:5" ht="280.5">
      <c r="A159" t="s">
        <v>58</v>
      </c>
      <c r="E159" s="39" t="s">
        <v>683</v>
      </c>
    </row>
    <row r="160" spans="1:16" ht="12.75">
      <c r="A160" t="s">
        <v>49</v>
      </c>
      <c s="34" t="s">
        <v>397</v>
      </c>
      <c s="34" t="s">
        <v>684</v>
      </c>
      <c s="35" t="s">
        <v>5</v>
      </c>
      <c s="6" t="s">
        <v>685</v>
      </c>
      <c s="36" t="s">
        <v>686</v>
      </c>
      <c s="37">
        <v>26862</v>
      </c>
      <c s="36">
        <v>0</v>
      </c>
      <c s="36">
        <f>ROUND(G160*H160,6)</f>
      </c>
      <c r="L160" s="38">
        <v>0</v>
      </c>
      <c s="32">
        <f>ROUND(ROUND(L160,2)*ROUND(G160,3),2)</f>
      </c>
      <c s="36" t="s">
        <v>104</v>
      </c>
      <c>
        <f>(M160*21)/100</f>
      </c>
      <c t="s">
        <v>27</v>
      </c>
    </row>
    <row r="161" spans="1:5" ht="12.75">
      <c r="A161" s="35" t="s">
        <v>55</v>
      </c>
      <c r="E161" s="39" t="s">
        <v>5</v>
      </c>
    </row>
    <row r="162" spans="1:5" ht="25.5">
      <c r="A162" s="35" t="s">
        <v>57</v>
      </c>
      <c r="E162" s="40" t="s">
        <v>687</v>
      </c>
    </row>
    <row r="163" spans="1:5" ht="127.5">
      <c r="A163" t="s">
        <v>58</v>
      </c>
      <c r="E163" s="39" t="s">
        <v>688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689</v>
      </c>
      <c s="41">
        <f>Rekapitulace!C19</f>
      </c>
      <c s="20" t="s">
        <v>0</v>
      </c>
      <c t="s">
        <v>23</v>
      </c>
      <c t="s">
        <v>27</v>
      </c>
    </row>
    <row r="4" spans="1:16" ht="32" customHeight="1">
      <c r="A4" s="24" t="s">
        <v>20</v>
      </c>
      <c s="25" t="s">
        <v>28</v>
      </c>
      <c s="27" t="s">
        <v>689</v>
      </c>
      <c r="E4" s="26" t="s">
        <v>690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692</v>
      </c>
      <c r="E8" s="30" t="s">
        <v>690</v>
      </c>
      <c r="J8" s="29">
        <f>0+J9+J50+J59+J64+J101+J114</f>
      </c>
      <c s="29">
        <f>0+K9+K50+K59+K64+K101+K114</f>
      </c>
      <c s="29">
        <f>0+L9+L50+L59+L64+L101+L114</f>
      </c>
      <c s="29">
        <f>0+M9+M50+M59+M64+M101+M114</f>
      </c>
    </row>
    <row r="9" spans="1:13" ht="12.75">
      <c r="A9" t="s">
        <v>46</v>
      </c>
      <c r="C9" s="31" t="s">
        <v>693</v>
      </c>
      <c r="E9" s="33" t="s">
        <v>694</v>
      </c>
      <c r="J9" s="32">
        <f>0</f>
      </c>
      <c s="32">
        <f>0</f>
      </c>
      <c s="32">
        <f>0+L10+L14+L18+L22+L26+L30+L34+L38+L42+L46</f>
      </c>
      <c s="32">
        <f>0+M10+M14+M18+M22+M26+M30+M34+M38+M42+M46</f>
      </c>
    </row>
    <row r="10" spans="1:16" ht="12.75">
      <c r="A10" t="s">
        <v>49</v>
      </c>
      <c s="34" t="s">
        <v>50</v>
      </c>
      <c s="34" t="s">
        <v>695</v>
      </c>
      <c s="35" t="s">
        <v>5</v>
      </c>
      <c s="6" t="s">
        <v>696</v>
      </c>
      <c s="36" t="s">
        <v>53</v>
      </c>
      <c s="37">
        <v>2046.24</v>
      </c>
      <c s="36">
        <v>0</v>
      </c>
      <c s="36">
        <f>ROUND(G10*H10,6)</f>
      </c>
      <c r="L10" s="38">
        <v>0</v>
      </c>
      <c s="32">
        <f>ROUND(ROUND(L10,2)*ROUND(G10,3),2)</f>
      </c>
      <c s="36" t="s">
        <v>54</v>
      </c>
      <c>
        <f>(M10*21)/100</f>
      </c>
      <c t="s">
        <v>27</v>
      </c>
    </row>
    <row r="11" spans="1:5" ht="12.75">
      <c r="A11" s="35" t="s">
        <v>55</v>
      </c>
      <c r="E11" s="39" t="s">
        <v>5</v>
      </c>
    </row>
    <row r="12" spans="1:5" ht="153">
      <c r="A12" s="35" t="s">
        <v>57</v>
      </c>
      <c r="E12" s="40" t="s">
        <v>697</v>
      </c>
    </row>
    <row r="13" spans="1:5" ht="369.75">
      <c r="A13" t="s">
        <v>58</v>
      </c>
      <c r="E13" s="39" t="s">
        <v>698</v>
      </c>
    </row>
    <row r="14" spans="1:16" ht="12.75">
      <c r="A14" t="s">
        <v>49</v>
      </c>
      <c s="34" t="s">
        <v>27</v>
      </c>
      <c s="34" t="s">
        <v>699</v>
      </c>
      <c s="35" t="s">
        <v>5</v>
      </c>
      <c s="6" t="s">
        <v>700</v>
      </c>
      <c s="36" t="s">
        <v>686</v>
      </c>
      <c s="37">
        <v>40924.8</v>
      </c>
      <c s="36">
        <v>0</v>
      </c>
      <c s="36">
        <f>ROUND(G14*H14,6)</f>
      </c>
      <c r="L14" s="38">
        <v>0</v>
      </c>
      <c s="32">
        <f>ROUND(ROUND(L14,2)*ROUND(G14,3),2)</f>
      </c>
      <c s="36" t="s">
        <v>54</v>
      </c>
      <c>
        <f>(M14*21)/100</f>
      </c>
      <c t="s">
        <v>27</v>
      </c>
    </row>
    <row r="15" spans="1:5" ht="12.75">
      <c r="A15" s="35" t="s">
        <v>55</v>
      </c>
      <c r="E15" s="39" t="s">
        <v>5</v>
      </c>
    </row>
    <row r="16" spans="1:5" ht="25.5">
      <c r="A16" s="35" t="s">
        <v>57</v>
      </c>
      <c r="E16" s="40" t="s">
        <v>701</v>
      </c>
    </row>
    <row r="17" spans="1:5" ht="25.5">
      <c r="A17" t="s">
        <v>58</v>
      </c>
      <c r="E17" s="39" t="s">
        <v>702</v>
      </c>
    </row>
    <row r="18" spans="1:16" ht="12.75">
      <c r="A18" t="s">
        <v>49</v>
      </c>
      <c s="34" t="s">
        <v>26</v>
      </c>
      <c s="34" t="s">
        <v>703</v>
      </c>
      <c s="35" t="s">
        <v>5</v>
      </c>
      <c s="6" t="s">
        <v>704</v>
      </c>
      <c s="36" t="s">
        <v>53</v>
      </c>
      <c s="37">
        <v>376.425</v>
      </c>
      <c s="36">
        <v>0</v>
      </c>
      <c s="36">
        <f>ROUND(G18*H18,6)</f>
      </c>
      <c r="L18" s="38">
        <v>0</v>
      </c>
      <c s="32">
        <f>ROUND(ROUND(L18,2)*ROUND(G18,3),2)</f>
      </c>
      <c s="36" t="s">
        <v>54</v>
      </c>
      <c>
        <f>(M18*21)/100</f>
      </c>
      <c t="s">
        <v>27</v>
      </c>
    </row>
    <row r="19" spans="1:5" ht="12.75">
      <c r="A19" s="35" t="s">
        <v>55</v>
      </c>
      <c r="E19" s="39" t="s">
        <v>5</v>
      </c>
    </row>
    <row r="20" spans="1:5" ht="38.25">
      <c r="A20" s="35" t="s">
        <v>57</v>
      </c>
      <c r="E20" s="40" t="s">
        <v>705</v>
      </c>
    </row>
    <row r="21" spans="1:5" ht="318.75">
      <c r="A21" t="s">
        <v>58</v>
      </c>
      <c r="E21" s="39" t="s">
        <v>706</v>
      </c>
    </row>
    <row r="22" spans="1:16" ht="12.75">
      <c r="A22" t="s">
        <v>49</v>
      </c>
      <c s="34" t="s">
        <v>66</v>
      </c>
      <c s="34" t="s">
        <v>707</v>
      </c>
      <c s="35" t="s">
        <v>5</v>
      </c>
      <c s="6" t="s">
        <v>708</v>
      </c>
      <c s="36" t="s">
        <v>686</v>
      </c>
      <c s="37">
        <v>7528.5</v>
      </c>
      <c s="36">
        <v>0</v>
      </c>
      <c s="36">
        <f>ROUND(G22*H22,6)</f>
      </c>
      <c r="L22" s="38">
        <v>0</v>
      </c>
      <c s="32">
        <f>ROUND(ROUND(L22,2)*ROUND(G22,3),2)</f>
      </c>
      <c s="36" t="s">
        <v>54</v>
      </c>
      <c>
        <f>(M22*21)/100</f>
      </c>
      <c t="s">
        <v>27</v>
      </c>
    </row>
    <row r="23" spans="1:5" ht="12.75">
      <c r="A23" s="35" t="s">
        <v>55</v>
      </c>
      <c r="E23" s="39" t="s">
        <v>5</v>
      </c>
    </row>
    <row r="24" spans="1:5" ht="25.5">
      <c r="A24" s="35" t="s">
        <v>57</v>
      </c>
      <c r="E24" s="40" t="s">
        <v>709</v>
      </c>
    </row>
    <row r="25" spans="1:5" ht="25.5">
      <c r="A25" t="s">
        <v>58</v>
      </c>
      <c r="E25" s="39" t="s">
        <v>702</v>
      </c>
    </row>
    <row r="26" spans="1:16" ht="12.75">
      <c r="A26" t="s">
        <v>49</v>
      </c>
      <c s="34" t="s">
        <v>70</v>
      </c>
      <c s="34" t="s">
        <v>710</v>
      </c>
      <c s="35" t="s">
        <v>5</v>
      </c>
      <c s="6" t="s">
        <v>711</v>
      </c>
      <c s="36" t="s">
        <v>53</v>
      </c>
      <c s="37">
        <v>53.04</v>
      </c>
      <c s="36">
        <v>0</v>
      </c>
      <c s="36">
        <f>ROUND(G26*H26,6)</f>
      </c>
      <c r="L26" s="38">
        <v>0</v>
      </c>
      <c s="32">
        <f>ROUND(ROUND(L26,2)*ROUND(G26,3),2)</f>
      </c>
      <c s="36" t="s">
        <v>54</v>
      </c>
      <c>
        <f>(M26*21)/100</f>
      </c>
      <c t="s">
        <v>27</v>
      </c>
    </row>
    <row r="27" spans="1:5" ht="12.75">
      <c r="A27" s="35" t="s">
        <v>55</v>
      </c>
      <c r="E27" s="39" t="s">
        <v>5</v>
      </c>
    </row>
    <row r="28" spans="1:5" ht="38.25">
      <c r="A28" s="35" t="s">
        <v>57</v>
      </c>
      <c r="E28" s="40" t="s">
        <v>712</v>
      </c>
    </row>
    <row r="29" spans="1:5" ht="318.75">
      <c r="A29" t="s">
        <v>58</v>
      </c>
      <c r="E29" s="39" t="s">
        <v>706</v>
      </c>
    </row>
    <row r="30" spans="1:16" ht="12.75">
      <c r="A30" t="s">
        <v>49</v>
      </c>
      <c s="34" t="s">
        <v>76</v>
      </c>
      <c s="34" t="s">
        <v>713</v>
      </c>
      <c s="35" t="s">
        <v>5</v>
      </c>
      <c s="6" t="s">
        <v>714</v>
      </c>
      <c s="36" t="s">
        <v>686</v>
      </c>
      <c s="37">
        <v>1060.8</v>
      </c>
      <c s="36">
        <v>0</v>
      </c>
      <c s="36">
        <f>ROUND(G30*H30,6)</f>
      </c>
      <c r="L30" s="38">
        <v>0</v>
      </c>
      <c s="32">
        <f>ROUND(ROUND(L30,2)*ROUND(G30,3),2)</f>
      </c>
      <c s="36" t="s">
        <v>54</v>
      </c>
      <c>
        <f>(M30*21)/100</f>
      </c>
      <c t="s">
        <v>27</v>
      </c>
    </row>
    <row r="31" spans="1:5" ht="12.75">
      <c r="A31" s="35" t="s">
        <v>55</v>
      </c>
      <c r="E31" s="39" t="s">
        <v>5</v>
      </c>
    </row>
    <row r="32" spans="1:5" ht="25.5">
      <c r="A32" s="35" t="s">
        <v>57</v>
      </c>
      <c r="E32" s="40" t="s">
        <v>715</v>
      </c>
    </row>
    <row r="33" spans="1:5" ht="25.5">
      <c r="A33" t="s">
        <v>58</v>
      </c>
      <c r="E33" s="39" t="s">
        <v>702</v>
      </c>
    </row>
    <row r="34" spans="1:16" ht="12.75">
      <c r="A34" t="s">
        <v>49</v>
      </c>
      <c s="34" t="s">
        <v>79</v>
      </c>
      <c s="34" t="s">
        <v>716</v>
      </c>
      <c s="35" t="s">
        <v>5</v>
      </c>
      <c s="6" t="s">
        <v>717</v>
      </c>
      <c s="36" t="s">
        <v>53</v>
      </c>
      <c s="37">
        <v>396.606</v>
      </c>
      <c s="36">
        <v>0</v>
      </c>
      <c s="36">
        <f>ROUND(G34*H34,6)</f>
      </c>
      <c r="L34" s="38">
        <v>0</v>
      </c>
      <c s="32">
        <f>ROUND(ROUND(L34,2)*ROUND(G34,3),2)</f>
      </c>
      <c s="36" t="s">
        <v>54</v>
      </c>
      <c>
        <f>(M34*21)/100</f>
      </c>
      <c t="s">
        <v>27</v>
      </c>
    </row>
    <row r="35" spans="1:5" ht="12.75">
      <c r="A35" s="35" t="s">
        <v>55</v>
      </c>
      <c r="E35" s="39" t="s">
        <v>5</v>
      </c>
    </row>
    <row r="36" spans="1:5" ht="178.5">
      <c r="A36" s="35" t="s">
        <v>57</v>
      </c>
      <c r="E36" s="40" t="s">
        <v>718</v>
      </c>
    </row>
    <row r="37" spans="1:5" ht="229.5">
      <c r="A37" t="s">
        <v>58</v>
      </c>
      <c r="E37" s="39" t="s">
        <v>719</v>
      </c>
    </row>
    <row r="38" spans="1:16" ht="12.75">
      <c r="A38" t="s">
        <v>49</v>
      </c>
      <c s="34" t="s">
        <v>82</v>
      </c>
      <c s="34" t="s">
        <v>720</v>
      </c>
      <c s="35" t="s">
        <v>5</v>
      </c>
      <c s="6" t="s">
        <v>721</v>
      </c>
      <c s="36" t="s">
        <v>53</v>
      </c>
      <c s="37">
        <v>8.308</v>
      </c>
      <c s="36">
        <v>0</v>
      </c>
      <c s="36">
        <f>ROUND(G38*H38,6)</f>
      </c>
      <c r="L38" s="38">
        <v>0</v>
      </c>
      <c s="32">
        <f>ROUND(ROUND(L38,2)*ROUND(G38,3),2)</f>
      </c>
      <c s="36" t="s">
        <v>54</v>
      </c>
      <c>
        <f>(M38*21)/100</f>
      </c>
      <c t="s">
        <v>27</v>
      </c>
    </row>
    <row r="39" spans="1:5" ht="12.75">
      <c r="A39" s="35" t="s">
        <v>55</v>
      </c>
      <c r="E39" s="39" t="s">
        <v>5</v>
      </c>
    </row>
    <row r="40" spans="1:5" ht="25.5">
      <c r="A40" s="35" t="s">
        <v>57</v>
      </c>
      <c r="E40" s="40" t="s">
        <v>722</v>
      </c>
    </row>
    <row r="41" spans="1:5" ht="280.5">
      <c r="A41" t="s">
        <v>58</v>
      </c>
      <c r="E41" s="39" t="s">
        <v>723</v>
      </c>
    </row>
    <row r="42" spans="1:16" ht="12.75">
      <c r="A42" t="s">
        <v>49</v>
      </c>
      <c s="34" t="s">
        <v>87</v>
      </c>
      <c s="34" t="s">
        <v>724</v>
      </c>
      <c s="35" t="s">
        <v>5</v>
      </c>
      <c s="6" t="s">
        <v>725</v>
      </c>
      <c s="36" t="s">
        <v>681</v>
      </c>
      <c s="37">
        <v>2997</v>
      </c>
      <c s="36">
        <v>0</v>
      </c>
      <c s="36">
        <f>ROUND(G42*H42,6)</f>
      </c>
      <c r="L42" s="38">
        <v>0</v>
      </c>
      <c s="32">
        <f>ROUND(ROUND(L42,2)*ROUND(G42,3),2)</f>
      </c>
      <c s="36" t="s">
        <v>54</v>
      </c>
      <c>
        <f>(M42*21)/100</f>
      </c>
      <c t="s">
        <v>27</v>
      </c>
    </row>
    <row r="43" spans="1:5" ht="12.75">
      <c r="A43" s="35" t="s">
        <v>55</v>
      </c>
      <c r="E43" s="39" t="s">
        <v>5</v>
      </c>
    </row>
    <row r="44" spans="1:5" ht="25.5">
      <c r="A44" s="35" t="s">
        <v>57</v>
      </c>
      <c r="E44" s="40" t="s">
        <v>726</v>
      </c>
    </row>
    <row r="45" spans="1:5" ht="25.5">
      <c r="A45" t="s">
        <v>58</v>
      </c>
      <c r="E45" s="39" t="s">
        <v>727</v>
      </c>
    </row>
    <row r="46" spans="1:16" ht="25.5">
      <c r="A46" t="s">
        <v>49</v>
      </c>
      <c s="34" t="s">
        <v>91</v>
      </c>
      <c s="34" t="s">
        <v>728</v>
      </c>
      <c s="35" t="s">
        <v>729</v>
      </c>
      <c s="6" t="s">
        <v>730</v>
      </c>
      <c s="36" t="s">
        <v>111</v>
      </c>
      <c s="37">
        <v>4891.775</v>
      </c>
      <c s="36">
        <v>0</v>
      </c>
      <c s="36">
        <f>ROUND(G46*H46,6)</f>
      </c>
      <c r="L46" s="38">
        <v>0</v>
      </c>
      <c s="32">
        <f>ROUND(ROUND(L46,2)*ROUND(G46,3),2)</f>
      </c>
      <c s="36" t="s">
        <v>104</v>
      </c>
      <c>
        <f>(M46*21)/100</f>
      </c>
      <c t="s">
        <v>27</v>
      </c>
    </row>
    <row r="47" spans="1:5" ht="25.5">
      <c r="A47" s="35" t="s">
        <v>55</v>
      </c>
      <c r="E47" s="39" t="s">
        <v>112</v>
      </c>
    </row>
    <row r="48" spans="1:5" ht="89.25">
      <c r="A48" s="35" t="s">
        <v>57</v>
      </c>
      <c r="E48" s="40" t="s">
        <v>731</v>
      </c>
    </row>
    <row r="49" spans="1:5" ht="165.75">
      <c r="A49" t="s">
        <v>58</v>
      </c>
      <c r="E49" s="39" t="s">
        <v>114</v>
      </c>
    </row>
    <row r="50" spans="1:13" ht="12.75">
      <c r="A50" t="s">
        <v>46</v>
      </c>
      <c r="C50" s="31" t="s">
        <v>732</v>
      </c>
      <c r="E50" s="33" t="s">
        <v>733</v>
      </c>
      <c r="J50" s="32">
        <f>0</f>
      </c>
      <c s="32">
        <f>0</f>
      </c>
      <c s="32">
        <f>0+L51+L55</f>
      </c>
      <c s="32">
        <f>0+M51+M55</f>
      </c>
    </row>
    <row r="51" spans="1:16" ht="12.75">
      <c r="A51" t="s">
        <v>49</v>
      </c>
      <c s="34" t="s">
        <v>94</v>
      </c>
      <c s="34" t="s">
        <v>734</v>
      </c>
      <c s="35" t="s">
        <v>5</v>
      </c>
      <c s="6" t="s">
        <v>735</v>
      </c>
      <c s="36" t="s">
        <v>64</v>
      </c>
      <c s="37">
        <v>386</v>
      </c>
      <c s="36">
        <v>0</v>
      </c>
      <c s="36">
        <f>ROUND(G51*H51,6)</f>
      </c>
      <c r="L51" s="38">
        <v>0</v>
      </c>
      <c s="32">
        <f>ROUND(ROUND(L51,2)*ROUND(G51,3),2)</f>
      </c>
      <c s="36" t="s">
        <v>54</v>
      </c>
      <c>
        <f>(M51*21)/100</f>
      </c>
      <c t="s">
        <v>27</v>
      </c>
    </row>
    <row r="52" spans="1:5" ht="12.75">
      <c r="A52" s="35" t="s">
        <v>55</v>
      </c>
      <c r="E52" s="39" t="s">
        <v>5</v>
      </c>
    </row>
    <row r="53" spans="1:5" ht="25.5">
      <c r="A53" s="35" t="s">
        <v>57</v>
      </c>
      <c r="E53" s="40" t="s">
        <v>736</v>
      </c>
    </row>
    <row r="54" spans="1:5" ht="165.75">
      <c r="A54" t="s">
        <v>58</v>
      </c>
      <c r="E54" s="39" t="s">
        <v>737</v>
      </c>
    </row>
    <row r="55" spans="1:16" ht="12.75">
      <c r="A55" t="s">
        <v>49</v>
      </c>
      <c s="34" t="s">
        <v>98</v>
      </c>
      <c s="34" t="s">
        <v>738</v>
      </c>
      <c s="35" t="s">
        <v>5</v>
      </c>
      <c s="6" t="s">
        <v>739</v>
      </c>
      <c s="36" t="s">
        <v>681</v>
      </c>
      <c s="37">
        <v>123.52</v>
      </c>
      <c s="36">
        <v>0</v>
      </c>
      <c s="36">
        <f>ROUND(G55*H55,6)</f>
      </c>
      <c r="L55" s="38">
        <v>0</v>
      </c>
      <c s="32">
        <f>ROUND(ROUND(L55,2)*ROUND(G55,3),2)</f>
      </c>
      <c s="36" t="s">
        <v>54</v>
      </c>
      <c>
        <f>(M55*21)/100</f>
      </c>
      <c t="s">
        <v>27</v>
      </c>
    </row>
    <row r="56" spans="1:5" ht="12.75">
      <c r="A56" s="35" t="s">
        <v>55</v>
      </c>
      <c r="E56" s="39" t="s">
        <v>5</v>
      </c>
    </row>
    <row r="57" spans="1:5" ht="25.5">
      <c r="A57" s="35" t="s">
        <v>57</v>
      </c>
      <c r="E57" s="40" t="s">
        <v>740</v>
      </c>
    </row>
    <row r="58" spans="1:5" ht="102">
      <c r="A58" t="s">
        <v>58</v>
      </c>
      <c r="E58" s="39" t="s">
        <v>741</v>
      </c>
    </row>
    <row r="59" spans="1:13" ht="12.75">
      <c r="A59" t="s">
        <v>46</v>
      </c>
      <c r="C59" s="31" t="s">
        <v>742</v>
      </c>
      <c r="E59" s="33" t="s">
        <v>743</v>
      </c>
      <c r="J59" s="32">
        <f>0</f>
      </c>
      <c s="32">
        <f>0</f>
      </c>
      <c s="32">
        <f>0+L60</f>
      </c>
      <c s="32">
        <f>0+M60</f>
      </c>
    </row>
    <row r="60" spans="1:16" ht="12.75">
      <c r="A60" t="s">
        <v>49</v>
      </c>
      <c s="34" t="s">
        <v>101</v>
      </c>
      <c s="34" t="s">
        <v>744</v>
      </c>
      <c s="35" t="s">
        <v>5</v>
      </c>
      <c s="6" t="s">
        <v>745</v>
      </c>
      <c s="36" t="s">
        <v>53</v>
      </c>
      <c s="37">
        <v>1.8</v>
      </c>
      <c s="36">
        <v>0</v>
      </c>
      <c s="36">
        <f>ROUND(G60*H60,6)</f>
      </c>
      <c r="L60" s="38">
        <v>0</v>
      </c>
      <c s="32">
        <f>ROUND(ROUND(L60,2)*ROUND(G60,3),2)</f>
      </c>
      <c s="36" t="s">
        <v>54</v>
      </c>
      <c>
        <f>(M60*21)/100</f>
      </c>
      <c t="s">
        <v>27</v>
      </c>
    </row>
    <row r="61" spans="1:5" ht="12.75">
      <c r="A61" s="35" t="s">
        <v>55</v>
      </c>
      <c r="E61" s="39" t="s">
        <v>5</v>
      </c>
    </row>
    <row r="62" spans="1:5" ht="51">
      <c r="A62" s="35" t="s">
        <v>57</v>
      </c>
      <c r="E62" s="40" t="s">
        <v>746</v>
      </c>
    </row>
    <row r="63" spans="1:5" ht="369.75">
      <c r="A63" t="s">
        <v>58</v>
      </c>
      <c r="E63" s="39" t="s">
        <v>747</v>
      </c>
    </row>
    <row r="64" spans="1:13" ht="12.75">
      <c r="A64" t="s">
        <v>46</v>
      </c>
      <c r="C64" s="31" t="s">
        <v>575</v>
      </c>
      <c r="E64" s="33" t="s">
        <v>576</v>
      </c>
      <c r="J64" s="32">
        <f>0</f>
      </c>
      <c s="32">
        <f>0</f>
      </c>
      <c s="32">
        <f>0+L65+L69+L73+L77+L81+L85+L89+L93+L97</f>
      </c>
      <c s="32">
        <f>0+M65+M69+M73+M77+M81+M85+M89+M93+M97</f>
      </c>
    </row>
    <row r="65" spans="1:16" ht="25.5">
      <c r="A65" t="s">
        <v>49</v>
      </c>
      <c s="34" t="s">
        <v>107</v>
      </c>
      <c s="34" t="s">
        <v>748</v>
      </c>
      <c s="35" t="s">
        <v>5</v>
      </c>
      <c s="6" t="s">
        <v>749</v>
      </c>
      <c s="36" t="s">
        <v>53</v>
      </c>
      <c s="37">
        <v>616.32</v>
      </c>
      <c s="36">
        <v>0</v>
      </c>
      <c s="36">
        <f>ROUND(G65*H65,6)</f>
      </c>
      <c r="L65" s="38">
        <v>0</v>
      </c>
      <c s="32">
        <f>ROUND(ROUND(L65,2)*ROUND(G65,3),2)</f>
      </c>
      <c s="36" t="s">
        <v>54</v>
      </c>
      <c>
        <f>(M65*21)/100</f>
      </c>
      <c t="s">
        <v>27</v>
      </c>
    </row>
    <row r="66" spans="1:5" ht="12.75">
      <c r="A66" s="35" t="s">
        <v>55</v>
      </c>
      <c r="E66" s="39" t="s">
        <v>5</v>
      </c>
    </row>
    <row r="67" spans="1:5" ht="165.75">
      <c r="A67" s="35" t="s">
        <v>57</v>
      </c>
      <c r="E67" s="40" t="s">
        <v>750</v>
      </c>
    </row>
    <row r="68" spans="1:5" ht="280.5">
      <c r="A68" t="s">
        <v>58</v>
      </c>
      <c r="E68" s="39" t="s">
        <v>751</v>
      </c>
    </row>
    <row r="69" spans="1:16" ht="25.5">
      <c r="A69" t="s">
        <v>49</v>
      </c>
      <c s="34" t="s">
        <v>159</v>
      </c>
      <c s="34" t="s">
        <v>752</v>
      </c>
      <c s="35" t="s">
        <v>5</v>
      </c>
      <c s="6" t="s">
        <v>753</v>
      </c>
      <c s="36" t="s">
        <v>681</v>
      </c>
      <c s="37">
        <v>84.1</v>
      </c>
      <c s="36">
        <v>0</v>
      </c>
      <c s="36">
        <f>ROUND(G69*H69,6)</f>
      </c>
      <c r="L69" s="38">
        <v>0</v>
      </c>
      <c s="32">
        <f>ROUND(ROUND(L69,2)*ROUND(G69,3),2)</f>
      </c>
      <c s="36" t="s">
        <v>54</v>
      </c>
      <c>
        <f>(M69*21)/100</f>
      </c>
      <c t="s">
        <v>27</v>
      </c>
    </row>
    <row r="70" spans="1:5" ht="12.75">
      <c r="A70" s="35" t="s">
        <v>55</v>
      </c>
      <c r="E70" s="39" t="s">
        <v>5</v>
      </c>
    </row>
    <row r="71" spans="1:5" ht="25.5">
      <c r="A71" s="35" t="s">
        <v>57</v>
      </c>
      <c r="E71" s="40" t="s">
        <v>754</v>
      </c>
    </row>
    <row r="72" spans="1:5" ht="51">
      <c r="A72" t="s">
        <v>58</v>
      </c>
      <c r="E72" s="39" t="s">
        <v>755</v>
      </c>
    </row>
    <row r="73" spans="1:16" ht="12.75">
      <c r="A73" t="s">
        <v>49</v>
      </c>
      <c s="34" t="s">
        <v>163</v>
      </c>
      <c s="34" t="s">
        <v>756</v>
      </c>
      <c s="35" t="s">
        <v>5</v>
      </c>
      <c s="6" t="s">
        <v>757</v>
      </c>
      <c s="36" t="s">
        <v>681</v>
      </c>
      <c s="37">
        <v>84.1</v>
      </c>
      <c s="36">
        <v>0</v>
      </c>
      <c s="36">
        <f>ROUND(G73*H73,6)</f>
      </c>
      <c r="L73" s="38">
        <v>0</v>
      </c>
      <c s="32">
        <f>ROUND(ROUND(L73,2)*ROUND(G73,3),2)</f>
      </c>
      <c s="36" t="s">
        <v>54</v>
      </c>
      <c>
        <f>(M73*21)/100</f>
      </c>
      <c t="s">
        <v>27</v>
      </c>
    </row>
    <row r="74" spans="1:5" ht="12.75">
      <c r="A74" s="35" t="s">
        <v>55</v>
      </c>
      <c r="E74" s="39" t="s">
        <v>5</v>
      </c>
    </row>
    <row r="75" spans="1:5" ht="25.5">
      <c r="A75" s="35" t="s">
        <v>57</v>
      </c>
      <c r="E75" s="40" t="s">
        <v>758</v>
      </c>
    </row>
    <row r="76" spans="1:5" ht="51">
      <c r="A76" t="s">
        <v>58</v>
      </c>
      <c r="E76" s="39" t="s">
        <v>755</v>
      </c>
    </row>
    <row r="77" spans="1:16" ht="12.75">
      <c r="A77" t="s">
        <v>49</v>
      </c>
      <c s="34" t="s">
        <v>167</v>
      </c>
      <c s="34" t="s">
        <v>759</v>
      </c>
      <c s="35" t="s">
        <v>5</v>
      </c>
      <c s="6" t="s">
        <v>760</v>
      </c>
      <c s="36" t="s">
        <v>681</v>
      </c>
      <c s="37">
        <v>193</v>
      </c>
      <c s="36">
        <v>0</v>
      </c>
      <c s="36">
        <f>ROUND(G77*H77,6)</f>
      </c>
      <c r="L77" s="38">
        <v>0</v>
      </c>
      <c s="32">
        <f>ROUND(ROUND(L77,2)*ROUND(G77,3),2)</f>
      </c>
      <c s="36" t="s">
        <v>54</v>
      </c>
      <c>
        <f>(M77*21)/100</f>
      </c>
      <c t="s">
        <v>27</v>
      </c>
    </row>
    <row r="78" spans="1:5" ht="12.75">
      <c r="A78" s="35" t="s">
        <v>55</v>
      </c>
      <c r="E78" s="39" t="s">
        <v>5</v>
      </c>
    </row>
    <row r="79" spans="1:5" ht="25.5">
      <c r="A79" s="35" t="s">
        <v>57</v>
      </c>
      <c r="E79" s="40" t="s">
        <v>761</v>
      </c>
    </row>
    <row r="80" spans="1:5" ht="51">
      <c r="A80" t="s">
        <v>58</v>
      </c>
      <c r="E80" s="39" t="s">
        <v>755</v>
      </c>
    </row>
    <row r="81" spans="1:16" ht="12.75">
      <c r="A81" t="s">
        <v>49</v>
      </c>
      <c s="34" t="s">
        <v>170</v>
      </c>
      <c s="34" t="s">
        <v>762</v>
      </c>
      <c s="35" t="s">
        <v>5</v>
      </c>
      <c s="6" t="s">
        <v>763</v>
      </c>
      <c s="36" t="s">
        <v>681</v>
      </c>
      <c s="37">
        <v>19</v>
      </c>
      <c s="36">
        <v>0</v>
      </c>
      <c s="36">
        <f>ROUND(G81*H81,6)</f>
      </c>
      <c r="L81" s="38">
        <v>0</v>
      </c>
      <c s="32">
        <f>ROUND(ROUND(L81,2)*ROUND(G81,3),2)</f>
      </c>
      <c s="36" t="s">
        <v>54</v>
      </c>
      <c>
        <f>(M81*21)/100</f>
      </c>
      <c t="s">
        <v>27</v>
      </c>
    </row>
    <row r="82" spans="1:5" ht="12.75">
      <c r="A82" s="35" t="s">
        <v>55</v>
      </c>
      <c r="E82" s="39" t="s">
        <v>5</v>
      </c>
    </row>
    <row r="83" spans="1:5" ht="76.5">
      <c r="A83" s="35" t="s">
        <v>57</v>
      </c>
      <c r="E83" s="40" t="s">
        <v>764</v>
      </c>
    </row>
    <row r="84" spans="1:5" ht="51">
      <c r="A84" t="s">
        <v>58</v>
      </c>
      <c r="E84" s="39" t="s">
        <v>755</v>
      </c>
    </row>
    <row r="85" spans="1:16" ht="12.75">
      <c r="A85" t="s">
        <v>49</v>
      </c>
      <c s="34" t="s">
        <v>173</v>
      </c>
      <c s="34" t="s">
        <v>765</v>
      </c>
      <c s="35" t="s">
        <v>5</v>
      </c>
      <c s="6" t="s">
        <v>766</v>
      </c>
      <c s="36" t="s">
        <v>681</v>
      </c>
      <c s="37">
        <v>84.1</v>
      </c>
      <c s="36">
        <v>0</v>
      </c>
      <c s="36">
        <f>ROUND(G85*H85,6)</f>
      </c>
      <c r="L85" s="38">
        <v>0</v>
      </c>
      <c s="32">
        <f>ROUND(ROUND(L85,2)*ROUND(G85,3),2)</f>
      </c>
      <c s="36" t="s">
        <v>54</v>
      </c>
      <c>
        <f>(M85*21)/100</f>
      </c>
      <c t="s">
        <v>27</v>
      </c>
    </row>
    <row r="86" spans="1:5" ht="12.75">
      <c r="A86" s="35" t="s">
        <v>55</v>
      </c>
      <c r="E86" s="39" t="s">
        <v>5</v>
      </c>
    </row>
    <row r="87" spans="1:5" ht="25.5">
      <c r="A87" s="35" t="s">
        <v>57</v>
      </c>
      <c r="E87" s="40" t="s">
        <v>767</v>
      </c>
    </row>
    <row r="88" spans="1:5" ht="51">
      <c r="A88" t="s">
        <v>58</v>
      </c>
      <c r="E88" s="39" t="s">
        <v>768</v>
      </c>
    </row>
    <row r="89" spans="1:16" ht="12.75">
      <c r="A89" t="s">
        <v>49</v>
      </c>
      <c s="34" t="s">
        <v>177</v>
      </c>
      <c s="34" t="s">
        <v>769</v>
      </c>
      <c s="35" t="s">
        <v>5</v>
      </c>
      <c s="6" t="s">
        <v>770</v>
      </c>
      <c s="36" t="s">
        <v>681</v>
      </c>
      <c s="37">
        <v>84.1</v>
      </c>
      <c s="36">
        <v>0</v>
      </c>
      <c s="36">
        <f>ROUND(G89*H89,6)</f>
      </c>
      <c r="L89" s="38">
        <v>0</v>
      </c>
      <c s="32">
        <f>ROUND(ROUND(L89,2)*ROUND(G89,3),2)</f>
      </c>
      <c s="36" t="s">
        <v>54</v>
      </c>
      <c>
        <f>(M89*21)/100</f>
      </c>
      <c t="s">
        <v>27</v>
      </c>
    </row>
    <row r="90" spans="1:5" ht="12.75">
      <c r="A90" s="35" t="s">
        <v>55</v>
      </c>
      <c r="E90" s="39" t="s">
        <v>5</v>
      </c>
    </row>
    <row r="91" spans="1:5" ht="25.5">
      <c r="A91" s="35" t="s">
        <v>57</v>
      </c>
      <c r="E91" s="40" t="s">
        <v>771</v>
      </c>
    </row>
    <row r="92" spans="1:5" ht="51">
      <c r="A92" t="s">
        <v>58</v>
      </c>
      <c r="E92" s="39" t="s">
        <v>768</v>
      </c>
    </row>
    <row r="93" spans="1:16" ht="12.75">
      <c r="A93" t="s">
        <v>49</v>
      </c>
      <c s="34" t="s">
        <v>182</v>
      </c>
      <c s="34" t="s">
        <v>772</v>
      </c>
      <c s="35" t="s">
        <v>5</v>
      </c>
      <c s="6" t="s">
        <v>773</v>
      </c>
      <c s="36" t="s">
        <v>681</v>
      </c>
      <c s="37">
        <v>84.1</v>
      </c>
      <c s="36">
        <v>0</v>
      </c>
      <c s="36">
        <f>ROUND(G93*H93,6)</f>
      </c>
      <c r="L93" s="38">
        <v>0</v>
      </c>
      <c s="32">
        <f>ROUND(ROUND(L93,2)*ROUND(G93,3),2)</f>
      </c>
      <c s="36" t="s">
        <v>54</v>
      </c>
      <c>
        <f>(M93*21)/100</f>
      </c>
      <c t="s">
        <v>27</v>
      </c>
    </row>
    <row r="94" spans="1:5" ht="12.75">
      <c r="A94" s="35" t="s">
        <v>55</v>
      </c>
      <c r="E94" s="39" t="s">
        <v>5</v>
      </c>
    </row>
    <row r="95" spans="1:5" ht="25.5">
      <c r="A95" s="35" t="s">
        <v>57</v>
      </c>
      <c r="E95" s="40" t="s">
        <v>774</v>
      </c>
    </row>
    <row r="96" spans="1:5" ht="140.25">
      <c r="A96" t="s">
        <v>58</v>
      </c>
      <c r="E96" s="39" t="s">
        <v>775</v>
      </c>
    </row>
    <row r="97" spans="1:16" ht="12.75">
      <c r="A97" t="s">
        <v>49</v>
      </c>
      <c s="34" t="s">
        <v>186</v>
      </c>
      <c s="34" t="s">
        <v>776</v>
      </c>
      <c s="35" t="s">
        <v>5</v>
      </c>
      <c s="6" t="s">
        <v>777</v>
      </c>
      <c s="36" t="s">
        <v>681</v>
      </c>
      <c s="37">
        <v>84.1</v>
      </c>
      <c s="36">
        <v>0</v>
      </c>
      <c s="36">
        <f>ROUND(G97*H97,6)</f>
      </c>
      <c r="L97" s="38">
        <v>0</v>
      </c>
      <c s="32">
        <f>ROUND(ROUND(L97,2)*ROUND(G97,3),2)</f>
      </c>
      <c s="36" t="s">
        <v>54</v>
      </c>
      <c>
        <f>(M97*21)/100</f>
      </c>
      <c t="s">
        <v>27</v>
      </c>
    </row>
    <row r="98" spans="1:5" ht="12.75">
      <c r="A98" s="35" t="s">
        <v>55</v>
      </c>
      <c r="E98" s="39" t="s">
        <v>5</v>
      </c>
    </row>
    <row r="99" spans="1:5" ht="25.5">
      <c r="A99" s="35" t="s">
        <v>57</v>
      </c>
      <c r="E99" s="40" t="s">
        <v>778</v>
      </c>
    </row>
    <row r="100" spans="1:5" ht="140.25">
      <c r="A100" t="s">
        <v>58</v>
      </c>
      <c r="E100" s="39" t="s">
        <v>775</v>
      </c>
    </row>
    <row r="101" spans="1:13" ht="12.75">
      <c r="A101" t="s">
        <v>46</v>
      </c>
      <c r="C101" s="31" t="s">
        <v>779</v>
      </c>
      <c r="E101" s="33" t="s">
        <v>780</v>
      </c>
      <c r="J101" s="32">
        <f>0</f>
      </c>
      <c s="32">
        <f>0</f>
      </c>
      <c s="32">
        <f>0+L102+L106+L110</f>
      </c>
      <c s="32">
        <f>0+M102+M106+M110</f>
      </c>
    </row>
    <row r="102" spans="1:16" ht="12.75">
      <c r="A102" t="s">
        <v>49</v>
      </c>
      <c s="34" t="s">
        <v>190</v>
      </c>
      <c s="34" t="s">
        <v>781</v>
      </c>
      <c s="35" t="s">
        <v>5</v>
      </c>
      <c s="6" t="s">
        <v>782</v>
      </c>
      <c s="36" t="s">
        <v>64</v>
      </c>
      <c s="37">
        <v>32.25</v>
      </c>
      <c s="36">
        <v>0</v>
      </c>
      <c s="36">
        <f>ROUND(G102*H102,6)</f>
      </c>
      <c r="L102" s="38">
        <v>0</v>
      </c>
      <c s="32">
        <f>ROUND(ROUND(L102,2)*ROUND(G102,3),2)</f>
      </c>
      <c s="36" t="s">
        <v>54</v>
      </c>
      <c>
        <f>(M102*21)/100</f>
      </c>
      <c t="s">
        <v>27</v>
      </c>
    </row>
    <row r="103" spans="1:5" ht="12.75">
      <c r="A103" s="35" t="s">
        <v>55</v>
      </c>
      <c r="E103" s="39" t="s">
        <v>5</v>
      </c>
    </row>
    <row r="104" spans="1:5" ht="25.5">
      <c r="A104" s="35" t="s">
        <v>57</v>
      </c>
      <c r="E104" s="40" t="s">
        <v>783</v>
      </c>
    </row>
    <row r="105" spans="1:5" ht="255">
      <c r="A105" t="s">
        <v>58</v>
      </c>
      <c r="E105" s="39" t="s">
        <v>784</v>
      </c>
    </row>
    <row r="106" spans="1:16" ht="12.75">
      <c r="A106" t="s">
        <v>49</v>
      </c>
      <c s="34" t="s">
        <v>196</v>
      </c>
      <c s="34" t="s">
        <v>785</v>
      </c>
      <c s="35" t="s">
        <v>5</v>
      </c>
      <c s="6" t="s">
        <v>786</v>
      </c>
      <c s="36" t="s">
        <v>73</v>
      </c>
      <c s="37">
        <v>5</v>
      </c>
      <c s="36">
        <v>0</v>
      </c>
      <c s="36">
        <f>ROUND(G106*H106,6)</f>
      </c>
      <c r="L106" s="38">
        <v>0</v>
      </c>
      <c s="32">
        <f>ROUND(ROUND(L106,2)*ROUND(G106,3),2)</f>
      </c>
      <c s="36" t="s">
        <v>54</v>
      </c>
      <c>
        <f>(M106*21)/100</f>
      </c>
      <c t="s">
        <v>27</v>
      </c>
    </row>
    <row r="107" spans="1:5" ht="12.75">
      <c r="A107" s="35" t="s">
        <v>55</v>
      </c>
      <c r="E107" s="39" t="s">
        <v>5</v>
      </c>
    </row>
    <row r="108" spans="1:5" ht="25.5">
      <c r="A108" s="35" t="s">
        <v>57</v>
      </c>
      <c r="E108" s="40" t="s">
        <v>787</v>
      </c>
    </row>
    <row r="109" spans="1:5" ht="242.25">
      <c r="A109" t="s">
        <v>58</v>
      </c>
      <c r="E109" s="39" t="s">
        <v>788</v>
      </c>
    </row>
    <row r="110" spans="1:16" ht="12.75">
      <c r="A110" t="s">
        <v>49</v>
      </c>
      <c s="34" t="s">
        <v>198</v>
      </c>
      <c s="34" t="s">
        <v>789</v>
      </c>
      <c s="35" t="s">
        <v>5</v>
      </c>
      <c s="6" t="s">
        <v>790</v>
      </c>
      <c s="36" t="s">
        <v>73</v>
      </c>
      <c s="37">
        <v>12</v>
      </c>
      <c s="36">
        <v>0</v>
      </c>
      <c s="36">
        <f>ROUND(G110*H110,6)</f>
      </c>
      <c r="L110" s="38">
        <v>0</v>
      </c>
      <c s="32">
        <f>ROUND(ROUND(L110,2)*ROUND(G110,3),2)</f>
      </c>
      <c s="36" t="s">
        <v>54</v>
      </c>
      <c>
        <f>(M110*21)/100</f>
      </c>
      <c t="s">
        <v>27</v>
      </c>
    </row>
    <row r="111" spans="1:5" ht="12.75">
      <c r="A111" s="35" t="s">
        <v>55</v>
      </c>
      <c r="E111" s="39" t="s">
        <v>5</v>
      </c>
    </row>
    <row r="112" spans="1:5" ht="25.5">
      <c r="A112" s="35" t="s">
        <v>57</v>
      </c>
      <c r="E112" s="40" t="s">
        <v>791</v>
      </c>
    </row>
    <row r="113" spans="1:5" ht="89.25">
      <c r="A113" t="s">
        <v>58</v>
      </c>
      <c r="E113" s="39" t="s">
        <v>792</v>
      </c>
    </row>
    <row r="114" spans="1:13" ht="12.75">
      <c r="A114" t="s">
        <v>46</v>
      </c>
      <c r="C114" s="31" t="s">
        <v>654</v>
      </c>
      <c r="E114" s="33" t="s">
        <v>655</v>
      </c>
      <c r="J114" s="32">
        <f>0</f>
      </c>
      <c s="32">
        <f>0</f>
      </c>
      <c s="32">
        <f>0+L115+L119+L123+L127+L131+L135+L139</f>
      </c>
      <c s="32">
        <f>0+M115+M119+M123+M127+M131+M135+M139</f>
      </c>
    </row>
    <row r="115" spans="1:16" ht="12.75">
      <c r="A115" t="s">
        <v>49</v>
      </c>
      <c s="34" t="s">
        <v>204</v>
      </c>
      <c s="34" t="s">
        <v>793</v>
      </c>
      <c s="35" t="s">
        <v>5</v>
      </c>
      <c s="6" t="s">
        <v>794</v>
      </c>
      <c s="36" t="s">
        <v>681</v>
      </c>
      <c s="37">
        <v>502</v>
      </c>
      <c s="36">
        <v>0</v>
      </c>
      <c s="36">
        <f>ROUND(G115*H115,6)</f>
      </c>
      <c r="L115" s="38">
        <v>0</v>
      </c>
      <c s="32">
        <f>ROUND(ROUND(L115,2)*ROUND(G115,3),2)</f>
      </c>
      <c s="36" t="s">
        <v>54</v>
      </c>
      <c>
        <f>(M115*21)/100</f>
      </c>
      <c t="s">
        <v>27</v>
      </c>
    </row>
    <row r="116" spans="1:5" ht="12.75">
      <c r="A116" s="35" t="s">
        <v>55</v>
      </c>
      <c r="E116" s="39" t="s">
        <v>5</v>
      </c>
    </row>
    <row r="117" spans="1:5" ht="38.25">
      <c r="A117" s="35" t="s">
        <v>57</v>
      </c>
      <c r="E117" s="40" t="s">
        <v>795</v>
      </c>
    </row>
    <row r="118" spans="1:5" ht="280.5">
      <c r="A118" t="s">
        <v>58</v>
      </c>
      <c r="E118" s="39" t="s">
        <v>796</v>
      </c>
    </row>
    <row r="119" spans="1:16" ht="12.75">
      <c r="A119" t="s">
        <v>49</v>
      </c>
      <c s="34" t="s">
        <v>298</v>
      </c>
      <c s="34" t="s">
        <v>797</v>
      </c>
      <c s="35" t="s">
        <v>5</v>
      </c>
      <c s="6" t="s">
        <v>798</v>
      </c>
      <c s="36" t="s">
        <v>73</v>
      </c>
      <c s="37">
        <v>2</v>
      </c>
      <c s="36">
        <v>0</v>
      </c>
      <c s="36">
        <f>ROUND(G119*H119,6)</f>
      </c>
      <c r="L119" s="38">
        <v>0</v>
      </c>
      <c s="32">
        <f>ROUND(ROUND(L119,2)*ROUND(G119,3),2)</f>
      </c>
      <c s="36" t="s">
        <v>54</v>
      </c>
      <c>
        <f>(M119*21)/100</f>
      </c>
      <c t="s">
        <v>27</v>
      </c>
    </row>
    <row r="120" spans="1:5" ht="12.75">
      <c r="A120" s="35" t="s">
        <v>55</v>
      </c>
      <c r="E120" s="39" t="s">
        <v>5</v>
      </c>
    </row>
    <row r="121" spans="1:5" ht="25.5">
      <c r="A121" s="35" t="s">
        <v>57</v>
      </c>
      <c r="E121" s="40" t="s">
        <v>799</v>
      </c>
    </row>
    <row r="122" spans="1:5" ht="140.25">
      <c r="A122" t="s">
        <v>58</v>
      </c>
      <c r="E122" s="39" t="s">
        <v>800</v>
      </c>
    </row>
    <row r="123" spans="1:16" ht="12.75">
      <c r="A123" t="s">
        <v>49</v>
      </c>
      <c s="34" t="s">
        <v>301</v>
      </c>
      <c s="34" t="s">
        <v>801</v>
      </c>
      <c s="35" t="s">
        <v>5</v>
      </c>
      <c s="6" t="s">
        <v>802</v>
      </c>
      <c s="36" t="s">
        <v>73</v>
      </c>
      <c s="37">
        <v>1</v>
      </c>
      <c s="36">
        <v>0</v>
      </c>
      <c s="36">
        <f>ROUND(G123*H123,6)</f>
      </c>
      <c r="L123" s="38">
        <v>0</v>
      </c>
      <c s="32">
        <f>ROUND(ROUND(L123,2)*ROUND(G123,3),2)</f>
      </c>
      <c s="36" t="s">
        <v>54</v>
      </c>
      <c>
        <f>(M123*21)/100</f>
      </c>
      <c t="s">
        <v>27</v>
      </c>
    </row>
    <row r="124" spans="1:5" ht="12.75">
      <c r="A124" s="35" t="s">
        <v>55</v>
      </c>
      <c r="E124" s="39" t="s">
        <v>5</v>
      </c>
    </row>
    <row r="125" spans="1:5" ht="38.25">
      <c r="A125" s="35" t="s">
        <v>57</v>
      </c>
      <c r="E125" s="40" t="s">
        <v>803</v>
      </c>
    </row>
    <row r="126" spans="1:5" ht="127.5">
      <c r="A126" t="s">
        <v>58</v>
      </c>
      <c r="E126" s="39" t="s">
        <v>804</v>
      </c>
    </row>
    <row r="127" spans="1:16" ht="12.75">
      <c r="A127" t="s">
        <v>49</v>
      </c>
      <c s="34" t="s">
        <v>306</v>
      </c>
      <c s="34" t="s">
        <v>805</v>
      </c>
      <c s="35" t="s">
        <v>5</v>
      </c>
      <c s="6" t="s">
        <v>806</v>
      </c>
      <c s="36" t="s">
        <v>73</v>
      </c>
      <c s="37">
        <v>8</v>
      </c>
      <c s="36">
        <v>0</v>
      </c>
      <c s="36">
        <f>ROUND(G127*H127,6)</f>
      </c>
      <c r="L127" s="38">
        <v>0</v>
      </c>
      <c s="32">
        <f>ROUND(ROUND(L127,2)*ROUND(G127,3),2)</f>
      </c>
      <c s="36" t="s">
        <v>54</v>
      </c>
      <c>
        <f>(M127*21)/100</f>
      </c>
      <c t="s">
        <v>27</v>
      </c>
    </row>
    <row r="128" spans="1:5" ht="12.75">
      <c r="A128" s="35" t="s">
        <v>55</v>
      </c>
      <c r="E128" s="39" t="s">
        <v>5</v>
      </c>
    </row>
    <row r="129" spans="1:5" ht="25.5">
      <c r="A129" s="35" t="s">
        <v>57</v>
      </c>
      <c r="E129" s="40" t="s">
        <v>807</v>
      </c>
    </row>
    <row r="130" spans="1:5" ht="89.25">
      <c r="A130" t="s">
        <v>58</v>
      </c>
      <c r="E130" s="39" t="s">
        <v>808</v>
      </c>
    </row>
    <row r="131" spans="1:16" ht="12.75">
      <c r="A131" t="s">
        <v>49</v>
      </c>
      <c s="34" t="s">
        <v>371</v>
      </c>
      <c s="34" t="s">
        <v>809</v>
      </c>
      <c s="35" t="s">
        <v>5</v>
      </c>
      <c s="6" t="s">
        <v>810</v>
      </c>
      <c s="36" t="s">
        <v>73</v>
      </c>
      <c s="37">
        <v>1</v>
      </c>
      <c s="36">
        <v>0</v>
      </c>
      <c s="36">
        <f>ROUND(G131*H131,6)</f>
      </c>
      <c r="L131" s="38">
        <v>0</v>
      </c>
      <c s="32">
        <f>ROUND(ROUND(L131,2)*ROUND(G131,3),2)</f>
      </c>
      <c s="36" t="s">
        <v>54</v>
      </c>
      <c>
        <f>(M131*21)/100</f>
      </c>
      <c t="s">
        <v>27</v>
      </c>
    </row>
    <row r="132" spans="1:5" ht="12.75">
      <c r="A132" s="35" t="s">
        <v>55</v>
      </c>
      <c r="E132" s="39" t="s">
        <v>5</v>
      </c>
    </row>
    <row r="133" spans="1:5" ht="38.25">
      <c r="A133" s="35" t="s">
        <v>57</v>
      </c>
      <c r="E133" s="40" t="s">
        <v>811</v>
      </c>
    </row>
    <row r="134" spans="1:5" ht="153">
      <c r="A134" t="s">
        <v>58</v>
      </c>
      <c r="E134" s="39" t="s">
        <v>812</v>
      </c>
    </row>
    <row r="135" spans="1:16" ht="12.75">
      <c r="A135" t="s">
        <v>49</v>
      </c>
      <c s="34" t="s">
        <v>374</v>
      </c>
      <c s="34" t="s">
        <v>813</v>
      </c>
      <c s="35" t="s">
        <v>5</v>
      </c>
      <c s="6" t="s">
        <v>814</v>
      </c>
      <c s="36" t="s">
        <v>73</v>
      </c>
      <c s="37">
        <v>1</v>
      </c>
      <c s="36">
        <v>0</v>
      </c>
      <c s="36">
        <f>ROUND(G135*H135,6)</f>
      </c>
      <c r="L135" s="38">
        <v>0</v>
      </c>
      <c s="32">
        <f>ROUND(ROUND(L135,2)*ROUND(G135,3),2)</f>
      </c>
      <c s="36" t="s">
        <v>54</v>
      </c>
      <c>
        <f>(M135*21)/100</f>
      </c>
      <c t="s">
        <v>27</v>
      </c>
    </row>
    <row r="136" spans="1:5" ht="12.75">
      <c r="A136" s="35" t="s">
        <v>55</v>
      </c>
      <c r="E136" s="39" t="s">
        <v>5</v>
      </c>
    </row>
    <row r="137" spans="1:5" ht="38.25">
      <c r="A137" s="35" t="s">
        <v>57</v>
      </c>
      <c r="E137" s="40" t="s">
        <v>811</v>
      </c>
    </row>
    <row r="138" spans="1:5" ht="127.5">
      <c r="A138" t="s">
        <v>58</v>
      </c>
      <c r="E138" s="39" t="s">
        <v>815</v>
      </c>
    </row>
    <row r="139" spans="1:16" ht="12.75">
      <c r="A139" t="s">
        <v>49</v>
      </c>
      <c s="34" t="s">
        <v>377</v>
      </c>
      <c s="34" t="s">
        <v>816</v>
      </c>
      <c s="35" t="s">
        <v>5</v>
      </c>
      <c s="6" t="s">
        <v>817</v>
      </c>
      <c s="36" t="s">
        <v>73</v>
      </c>
      <c s="37">
        <v>5</v>
      </c>
      <c s="36">
        <v>0</v>
      </c>
      <c s="36">
        <f>ROUND(G139*H139,6)</f>
      </c>
      <c r="L139" s="38">
        <v>0</v>
      </c>
      <c s="32">
        <f>ROUND(ROUND(L139,2)*ROUND(G139,3),2)</f>
      </c>
      <c s="36" t="s">
        <v>54</v>
      </c>
      <c>
        <f>(M139*21)/100</f>
      </c>
      <c t="s">
        <v>27</v>
      </c>
    </row>
    <row r="140" spans="1:5" ht="12.75">
      <c r="A140" s="35" t="s">
        <v>55</v>
      </c>
      <c r="E140" s="39" t="s">
        <v>5</v>
      </c>
    </row>
    <row r="141" spans="1:5" ht="38.25">
      <c r="A141" s="35" t="s">
        <v>57</v>
      </c>
      <c r="E141" s="40" t="s">
        <v>818</v>
      </c>
    </row>
    <row r="142" spans="1:5" ht="127.5">
      <c r="A142" t="s">
        <v>58</v>
      </c>
      <c r="E142" s="39" t="s">
        <v>815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